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ANALITICO" sheetId="1" r:id="rId1"/>
  </sheets>
  <definedNames>
    <definedName name="_xlnm._FilterDatabase" localSheetId="0" hidden="1">ANALITICO!$E$8:$T$107</definedName>
    <definedName name="_xlnm.Print_Area" localSheetId="0">ANALITICO!$A$1:$X$109</definedName>
    <definedName name="_xlnm.Print_Titles" localSheetId="0">ANALITICO!$1:$8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6" i="1" l="1"/>
  <c r="T106" i="1"/>
  <c r="T105" i="1"/>
  <c r="T104" i="1"/>
  <c r="T103" i="1"/>
  <c r="U103" i="1" s="1"/>
  <c r="U102" i="1"/>
  <c r="T102" i="1"/>
  <c r="T101" i="1"/>
  <c r="T100" i="1"/>
  <c r="T99" i="1"/>
  <c r="T98" i="1"/>
  <c r="T97" i="1"/>
  <c r="U97" i="1" s="1"/>
  <c r="T96" i="1"/>
  <c r="T95" i="1"/>
  <c r="T94" i="1"/>
  <c r="F94" i="1"/>
  <c r="T93" i="1"/>
  <c r="F93" i="1"/>
  <c r="U92" i="1"/>
  <c r="T92" i="1"/>
  <c r="F92" i="1"/>
  <c r="U91" i="1"/>
  <c r="T91" i="1"/>
  <c r="F91" i="1"/>
  <c r="T90" i="1"/>
  <c r="T89" i="1"/>
  <c r="F89" i="1"/>
  <c r="U88" i="1"/>
  <c r="T88" i="1"/>
  <c r="F88" i="1"/>
  <c r="U87" i="1"/>
  <c r="T87" i="1"/>
  <c r="T86" i="1"/>
  <c r="T85" i="1"/>
  <c r="T84" i="1"/>
  <c r="U83" i="1"/>
  <c r="T83" i="1"/>
  <c r="T82" i="1"/>
  <c r="T81" i="1"/>
  <c r="T80" i="1"/>
  <c r="T79" i="1"/>
  <c r="T78" i="1"/>
  <c r="T77" i="1"/>
  <c r="T76" i="1"/>
  <c r="U75" i="1"/>
  <c r="T74" i="1"/>
  <c r="T73" i="1"/>
  <c r="F73" i="1"/>
  <c r="T72" i="1"/>
  <c r="F72" i="1"/>
  <c r="T71" i="1"/>
  <c r="F71" i="1"/>
  <c r="T70" i="1"/>
  <c r="F70" i="1"/>
  <c r="T69" i="1"/>
  <c r="F69" i="1"/>
  <c r="T68" i="1"/>
  <c r="F68" i="1"/>
  <c r="T67" i="1"/>
  <c r="T66" i="1"/>
  <c r="T65" i="1"/>
  <c r="T64" i="1"/>
  <c r="U63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F34" i="1"/>
  <c r="J33" i="1"/>
  <c r="T33" i="1" s="1"/>
  <c r="F33" i="1"/>
  <c r="T32" i="1"/>
  <c r="T31" i="1"/>
  <c r="T30" i="1"/>
  <c r="F30" i="1"/>
  <c r="T29" i="1"/>
  <c r="F29" i="1"/>
  <c r="T28" i="1"/>
  <c r="F28" i="1"/>
  <c r="T27" i="1"/>
  <c r="F27" i="1"/>
  <c r="T26" i="1"/>
  <c r="T25" i="1"/>
  <c r="T24" i="1"/>
  <c r="T23" i="1"/>
  <c r="F23" i="1"/>
  <c r="T22" i="1"/>
  <c r="T21" i="1"/>
  <c r="T20" i="1"/>
  <c r="U20" i="1" s="1"/>
  <c r="T19" i="1"/>
  <c r="F19" i="1"/>
  <c r="T18" i="1"/>
  <c r="T17" i="1"/>
  <c r="F17" i="1"/>
  <c r="T16" i="1"/>
  <c r="F16" i="1"/>
  <c r="I15" i="1"/>
  <c r="I6" i="1" s="1"/>
  <c r="T14" i="1"/>
  <c r="T13" i="1"/>
  <c r="T12" i="1"/>
  <c r="T11" i="1"/>
  <c r="T10" i="1"/>
  <c r="T9" i="1"/>
  <c r="S6" i="1"/>
  <c r="S7" i="1" s="1"/>
  <c r="R6" i="1"/>
  <c r="R7" i="1" s="1"/>
  <c r="Q6" i="1"/>
  <c r="P6" i="1"/>
  <c r="O6" i="1"/>
  <c r="N6" i="1"/>
  <c r="N5" i="1" s="1"/>
  <c r="M6" i="1"/>
  <c r="M5" i="1" s="1"/>
  <c r="M7" i="1" s="1"/>
  <c r="L6" i="1"/>
  <c r="L5" i="1" s="1"/>
  <c r="L7" i="1" s="1"/>
  <c r="K6" i="1"/>
  <c r="K7" i="1" s="1"/>
  <c r="H6" i="1"/>
  <c r="Q5" i="1"/>
  <c r="Q7" i="1" s="1"/>
  <c r="P5" i="1"/>
  <c r="O5" i="1"/>
  <c r="O7" i="1" s="1"/>
  <c r="I5" i="1"/>
  <c r="H5" i="1"/>
  <c r="H7" i="1" l="1"/>
  <c r="J6" i="1"/>
  <c r="J5" i="1" s="1"/>
  <c r="J7" i="1" s="1"/>
  <c r="I7" i="1"/>
  <c r="I3" i="1" s="1"/>
  <c r="P7" i="1"/>
  <c r="T15" i="1"/>
  <c r="T107" i="1" s="1"/>
  <c r="T7" i="1" l="1"/>
</calcChain>
</file>

<file path=xl/sharedStrings.xml><?xml version="1.0" encoding="utf-8"?>
<sst xmlns="http://schemas.openxmlformats.org/spreadsheetml/2006/main" count="426" uniqueCount="167">
  <si>
    <t>HUEJOTZINGO ESTADO DE INVERSION PUBLICA 2016</t>
  </si>
  <si>
    <t>SALDO</t>
  </si>
  <si>
    <t>FISMDF</t>
  </si>
  <si>
    <t>TECHOS</t>
  </si>
  <si>
    <t>INVERSION</t>
  </si>
  <si>
    <t>TOTAL</t>
  </si>
  <si>
    <t>METAS OPERATIVAS</t>
  </si>
  <si>
    <t>BENEFICIARIOS</t>
  </si>
  <si>
    <t>NO.</t>
  </si>
  <si>
    <t>NO. OBRA</t>
  </si>
  <si>
    <t>NO. OBRA FEDERAL</t>
  </si>
  <si>
    <t>DESCRIPCION</t>
  </si>
  <si>
    <t>LOCALIDAD</t>
  </si>
  <si>
    <t>INDIRECTOS</t>
  </si>
  <si>
    <t>PROGRAMA</t>
  </si>
  <si>
    <t>FORTAMUNDF</t>
  </si>
  <si>
    <t>SEDATU habitat</t>
  </si>
  <si>
    <t>SEDATU/INFRAESTRUCTURA/AMPLIACION/MEJORAMIENTO DE LA VIVIENDA</t>
  </si>
  <si>
    <t>FORTALECIMIENTO FINANCIERO</t>
  </si>
  <si>
    <t>FORTALECIMIENTO FINANCIERO CONVENIO 6</t>
  </si>
  <si>
    <t>PROGRAMAS REGIONALES 2016</t>
  </si>
  <si>
    <t>RECUROS PROPIOS</t>
  </si>
  <si>
    <t>PARTICIPACIONES</t>
  </si>
  <si>
    <t>FISMDF 2015</t>
  </si>
  <si>
    <t>FORTAMUNDF 215</t>
  </si>
  <si>
    <t>FOREMOBA</t>
  </si>
  <si>
    <t>CANTIDAD</t>
  </si>
  <si>
    <t>UNIDAD</t>
  </si>
  <si>
    <t>PERSONAS</t>
  </si>
  <si>
    <t>HOGARES</t>
  </si>
  <si>
    <t>APORTACIÓN AL CERESO DE HUEJOTZINGO EJERCICIO FISCAL 2016</t>
  </si>
  <si>
    <t>HUEJOTZINGO</t>
  </si>
  <si>
    <t>SM</t>
  </si>
  <si>
    <t>APORTACION</t>
  </si>
  <si>
    <t>CONSTRUCCION DE DRENAJE PLUVIAL DE LA CABECERA MUNICIPAL DE HUEJOTZINGO, EN EL MUNICIPIO DE HUEJOTZINGO, ESTADO DE PUEBLA</t>
  </si>
  <si>
    <t>CANCELADO</t>
  </si>
  <si>
    <t>SD</t>
  </si>
  <si>
    <t>ADQUISICION Y EQUIPAMIENTO DE DOS VEHICULOS PARA PERSONAL DE SEGURIDAD PÚBLICA MUNICIPAL 2016</t>
  </si>
  <si>
    <t>PATRULLAS</t>
  </si>
  <si>
    <t>CONSTRUCCION DE PASO VEHICULAR EN BARRIO TETZALCO</t>
  </si>
  <si>
    <t>SANTA MARIA ATEXCAC</t>
  </si>
  <si>
    <t>SE</t>
  </si>
  <si>
    <t>M2</t>
  </si>
  <si>
    <t>RESTAURACION DE LAS CAPILLAS POZAS EN EL EX CONVENTO DE SAN MIGUEL ARCANGEL</t>
  </si>
  <si>
    <t>OM</t>
  </si>
  <si>
    <t>N/A</t>
  </si>
  <si>
    <t>RESTAURACION DE ACABADOS EN IGLESIA DEL CARMEN</t>
  </si>
  <si>
    <t>OBLIGACIONES FINANCIERAS. PAGO A COMISION FEDERAL DE ELECTRICIDAD POR CONCEPTO DE ALUMBRADO PUBLICO DE LOS MESES DE ENERO A DICIEMBRE DE 2016</t>
  </si>
  <si>
    <t>OF</t>
  </si>
  <si>
    <t>AMPLIACION DE ALCANTARILADO SANITARIO EN CAMINO SAN MIGUEL TIANGUIZOLCO A SANTA MARIA NEPOPUALCO</t>
  </si>
  <si>
    <t>SAN MIGUEL TIANGUIZOLCO</t>
  </si>
  <si>
    <t>M</t>
  </si>
  <si>
    <t>REHABILITACION DEL SISTEMA DE ALCANTARILLADO SANITARIO</t>
  </si>
  <si>
    <t>SANTA MARIA NEPOPUALCO</t>
  </si>
  <si>
    <t>AMPLIACION DE RED ELECTRICA EN CALLE CARLOS I. BETANCOURT 1705 ENTRE MAGISTERIAL Y OCTAVIO DIAZ</t>
  </si>
  <si>
    <t>SG</t>
  </si>
  <si>
    <t>REHABILITACION DE DRENAJE SANITARIO EN LA CALLE LA SOLEDAD</t>
  </si>
  <si>
    <t>ML</t>
  </si>
  <si>
    <t>PROGRAMA DE REHABILITACION DE VARIAS CALLES, CAMINOS, AVENIDAS Y CARRETERAS EN EL MUNICIPIO DE HUEJOTZINGO PRIMERA ETAPA 2016</t>
  </si>
  <si>
    <t>CONSTRUCCION DE COMEDOR ESCOLAR EN ESTRUCTURA REGIONAL "C" EN PRIMARIA MIGUEL HIDALGO CLAVE: 21DPR2401S</t>
  </si>
  <si>
    <t>SJ</t>
  </si>
  <si>
    <t>COMEDOR</t>
  </si>
  <si>
    <t>CONSTRUCCION DE LA BARDA PERIMETRAL EN LA SECUNDARIA GABRIELA MISTRAL C.C.T. 21DES0078Q</t>
  </si>
  <si>
    <t>SANTA ANA XALMIMILULCO</t>
  </si>
  <si>
    <t>PAVIMENTACION CON CONCRETO ASFALTICO EN CALLE MARIANO ESCOBEDO ENTRE CALLE ANAYA Y CALLE SOLEDAD.</t>
  </si>
  <si>
    <t>SF</t>
  </si>
  <si>
    <t>REHABILITACION DE PLAZA CIVICA DE LA ESCUELA SECUNDARIA EMILIANO ZAPATA CLAVE: 21DES0136Q</t>
  </si>
  <si>
    <t>CONSTRUCCION DE BANQUETAS EN AVENIDA CARLOS B. ZETINA ENTRE PLAZA PRINCIPAL Y CALLE CAMELIA</t>
  </si>
  <si>
    <t>REHABILITACION DEL EDIFICIO ADMINISTRATIVO DEL DIF MUNICIPAL DE HUEJOTZINGO</t>
  </si>
  <si>
    <t>SS</t>
  </si>
  <si>
    <t>REHABILITACION DE ALCANTARILLADO SANITARIO EN CALLE SAN BARTOLO, ENTRE  CALLE DIVISION DEL NORTE Y CALLE SIN NOMBRE.</t>
  </si>
  <si>
    <t>REHABILITACION DE RED DE AGUA POTABLE EN EL CAMINO REAL A NEPOPUALCO ENTRE PRIVADA JESUS MARIA Y CALLE PROGRESO, EN LA LOCALIDAD DE SANTA MARIA TIANGUISTENCO, PERTENECIENTE AL MUNICIPIO DE HUEJOTZINGO.</t>
  </si>
  <si>
    <t>RANCHO LOS OROZA</t>
  </si>
  <si>
    <t>SC</t>
  </si>
  <si>
    <t>AMPLIACION DE SISTEMA DE ALCANTARILLADO SANITARIO EN CALLE TEYUCA DE LA LOCALIDAD DE SANTA ANA XALMIMILULCO</t>
  </si>
  <si>
    <t>AMPLIACION DE DRENAJE SANITARIO EN COLONIA GUSTAVO DIAZ ORDAZ</t>
  </si>
  <si>
    <t>GUSTAVO DIAZ ORDAZ</t>
  </si>
  <si>
    <t>PAGO A COMISION NACIONAL DEL AGUA POR CONCEPTO DE DERECHOS Y APROVECHAMIENTOS DE AGUA Y DESCARGA DE AGUAS RESIDUALES</t>
  </si>
  <si>
    <t>ADQUISICION DE EQUIPO DE VIDEO VIGILANCIA PARA PERSONAL DE SEGURIDAD PUBLICA MUNICIPAL 2016</t>
  </si>
  <si>
    <t>CAMARAS</t>
  </si>
  <si>
    <t>CONSTRUCCIÓN DE PAVIMENTO DE CONCRETO HIDRÁULICO EN CALLE PROLONGACIÓN EL CARMEN ENTRE CALLE MOCTEZUMA Y PRIVADA EL CARMEN</t>
  </si>
  <si>
    <t>CONSTRUCCION DE PAVIMENTO DE CONCRETO HIDRÁULICO EN CALLE RANCHO PALACIOS ENTRE CALLE. CARRIZAL Y AV. LA PERLA</t>
  </si>
  <si>
    <t>CONSTRUCCION DE PAVIMENTO DE CONCRETO HIDRAULICO EN CALLE MOCTEZUMA ENTRE AV. LA SOLEDAD Y CARRETERA A NEALTICAN</t>
  </si>
  <si>
    <t>CONSTRUCCION DE PAVIMENTO DE CONCRETO HIDRAULICO EN PRIVADA EL CARMEN ENTRE
PROLONGACION EL CARMEN Y EL CAMPO</t>
  </si>
  <si>
    <t xml:space="preserve">     </t>
  </si>
  <si>
    <t>COMITÉ DE CONTRALORIA SOCIAL</t>
  </si>
  <si>
    <t>CURSO DE CULTURA DE BELLEZA (CERTIFICADO)</t>
  </si>
  <si>
    <t>CURSO</t>
  </si>
  <si>
    <t>CURSO DE CORTE Y CONFECCIÓN
(CERTIFICADO)</t>
  </si>
  <si>
    <t>CURSO DE PANADERÍA
(CERTIFICADO)</t>
  </si>
  <si>
    <t>CURSO DE COMPUTACION
(CERTIFICADO)</t>
  </si>
  <si>
    <t>CURSO DE CARPINTERIA
(CERTIFICADO)</t>
  </si>
  <si>
    <t>TALLER EN LA PROMOCION DE
LOS DERECHOS CIUDADANOS Y
NO DRISCRIMINACION</t>
  </si>
  <si>
    <t>TALLER DE BAILE</t>
  </si>
  <si>
    <t>TALLER EN LA PROMOCION DE LA
IGUALDAD DE GENERO</t>
  </si>
  <si>
    <t>TALLER DE PINTURA</t>
  </si>
  <si>
    <t>TALLER EN LA PROVENCION DE
LA VIOLENCIA</t>
  </si>
  <si>
    <t>TALLER DE MUSICA</t>
  </si>
  <si>
    <t>TALLER DE ZUMBA</t>
  </si>
  <si>
    <t>TALLER EN LA PREVENCION DE LA
VIOLENCIA</t>
  </si>
  <si>
    <t>TALLER DE DANZA</t>
  </si>
  <si>
    <t xml:space="preserve">TALLER DE DIBUJO </t>
  </si>
  <si>
    <t>TALLER DE TAE KWON DO</t>
  </si>
  <si>
    <t>ELABORACION DEL PROYECTO DE AMPLIACION DE RED DE DRENAJE SANITARIO EN CALLE PRIMAVERA Y PRIVADA JOSEFA ORTIZ DE DOMINGUEZ</t>
  </si>
  <si>
    <t>IND</t>
  </si>
  <si>
    <t>ESTUDIO Y PROYECTO</t>
  </si>
  <si>
    <t>AMPLIACION DE RED DE ENERGIA ELECTRICA EN CALLE EL CIPRES ENTRE CALLE LA PERLA Y TERRENO DE CULTIVO</t>
  </si>
  <si>
    <t>AMPLIACION DE RED DE ENERGIA ELECTRICA EN CALLE LA JOYA ENTRE BLVD. RIO XOCHIAC Y CALLE 10 DE SEPTIEMBRE</t>
  </si>
  <si>
    <t>AMPLIACION DE RED DE ENERGIA ELECTRICA EN CALLE LA MORA ENTRE CARRETERA A SANTA ANA YCALLE  NUEVO MEXICO</t>
  </si>
  <si>
    <t xml:space="preserve">AMPLIACION DE RED DE ENERGIA ELECTRICA EN CALLE PROLONGACION LOS PINOS ENTRE CALLE AYALA Y CAMINO REAL A SAN ANTONIO </t>
  </si>
  <si>
    <t>AMPLIACION DE RED DE ENERGIA ELECTRICA EN CALLE HIDALGO ENTRE CALLE LAURELES Y CAMINO SIN NOMBRE</t>
  </si>
  <si>
    <t>CONSTRUCION DE LABORATORIO DE COMPUTO TIPO REGIONAL "C" EN BACHILLERATO GENERAL OFICIAL DIEGO RIVERA CLAVE: 21EBH0809I</t>
  </si>
  <si>
    <t>SAN MATEO CAPULTITLAN</t>
  </si>
  <si>
    <t>REHABILITACION DE ANEXO SANITARIO EN PRIMARIA VICENTE GUERRERO CLAVE: 21DPR0569K</t>
  </si>
  <si>
    <t>BARRIO TERCERO</t>
  </si>
  <si>
    <t>CONSTRUCCION DE PAVIMENTO DE CONCRETO HIDRAULICO EN LA CALLE TLACOMULCO ENTRE CALLE PROVIDENCIA Y CALLE INDUSTRIA</t>
  </si>
  <si>
    <t>CONSTRUCCION DE PAVIMENTO DE CONCRETO HIDRAULICO EN CALLE ISABEL LA CATOLICA ENTRE BOULEVARD RIO XOCHIAC Y CALLE SANTA CRUZ</t>
  </si>
  <si>
    <t>CONSTRUCCIÓN DE PAVIMENTO DE CONCRETO HIDRÁULICO EN LA CALLE PRIMERO DE MAYO ENTRE CALLE RIO APILOAC Y TERRENOS DE CULTIVO DEL KM 0+120 AL KM 0+370</t>
  </si>
  <si>
    <t>CONSTRUCCION DE DRENAJE PLUVIAL DE LA CABECERA MUNICIPAL DE HUEJOTZINGO RAMAL 2 Y 5</t>
  </si>
  <si>
    <t>CONSTRUCCION DE DRENAJE PLUVIAL DE LA CABECERA MUNICIPAL DE HUEJOTZINGO RAMAL 3</t>
  </si>
  <si>
    <t>CONSTRUCCION DE COLECTOR PLUVIAL RAMAL 4</t>
  </si>
  <si>
    <t>REHABILITACION DE UNIDAD DE SERVICIOS ADMINISTRATIVOS EN LA LOCALIDAD DE SANTA MARIA TIANGUISTENCO</t>
  </si>
  <si>
    <t>SANTA AMRIA TIANGUISTENCO</t>
  </si>
  <si>
    <t>REHABILITACION CON CONCRETO HIDRAULICO DE LA CALLE MANUEL ACUÑA ENTRE CALLE CUAUHTEMOC Y CALLE CARLOS B. ZETINA</t>
  </si>
  <si>
    <t>CONSTRUCCION DE COLECTOR PLUVIAL RAMAL 6</t>
  </si>
  <si>
    <t>PROGRAMA DE BACHEO 2016 SEGUNDA ETAPA</t>
  </si>
  <si>
    <t>97367-1</t>
  </si>
  <si>
    <t>CONSTRUCCION DE 4 AULAS EN BACHILLERATO DIGITAL CLAVE:21EBH1069L</t>
  </si>
  <si>
    <t>AMPLIACION DE RED DE ENERGIA ELECTRICA EN PRIVADA SAN PEDRO</t>
  </si>
  <si>
    <t>CUARTO BARRIO</t>
  </si>
  <si>
    <t>AMPLIACION DE RED DE ENERGIA ELECTRICA EN PRIVADA SAN DIEGO</t>
  </si>
  <si>
    <t>PRIMER BARRIO</t>
  </si>
  <si>
    <t>AMPLIACION DE RED DE ENERGIA ELECTRICA EN PRIVADA DOCE DE OCTUBRE</t>
  </si>
  <si>
    <t>TERCER BARRIO</t>
  </si>
  <si>
    <t>AMPLIACION DE RED DE ENERGIA ELECTRICA EN PROLONGACION LOS PINOS</t>
  </si>
  <si>
    <t>AMPLIACION DE RED DE ENERGIA ELECTRICA EN CALLE LOS COLORINES</t>
  </si>
  <si>
    <t>SANTA MARIA TIANGUISTENCO</t>
  </si>
  <si>
    <t>AMPLIACION DE RED DE eNERGIA ELECTRICA EN CALLE LAS TRUCHAS</t>
  </si>
  <si>
    <t>AMPLIACION DE RED DE ENERGIA ELECTRICA EN PRIVADA ITURBIDE</t>
  </si>
  <si>
    <t>SAN JUAN PANCOAC</t>
  </si>
  <si>
    <t>AMPLIACION DE RED DE ENERGIA ELECTRICA EN CALLE SAN MARTIN</t>
  </si>
  <si>
    <t>AMPLIACION DE RED DE ENERGIA ELECTRICA EN CALLE CINCO DE MAYO</t>
  </si>
  <si>
    <t>PAGO POR CONCEPTO DE SUPERVISION DE LA CONSTRUCCION DE LAS OBRAS: CONSTRUCCION DE COLECTOR PLUVIAL RAMALES 2 Y 5, CONSTRUCCION DE COLECTOR PLUVIAL RAMAL 3, CONSTRUCCION DE COLECTOR PLUVIAL RAMAL 4 Y CONSTRUCCION DE COLECTOR PLUVIAL RAMAL 6</t>
  </si>
  <si>
    <t>GASTOS INDIRECTOS. PAGO DE ESTUDIOS Y PROYECTOS FISMDF 2016</t>
  </si>
  <si>
    <t>CONSTRUCCION DE TRES AULAS Y ANEXO SANITARIO EN ESTRUCTURA REGIONAL C EN BACHILLERATO XOCHIQUETZAL C.C.T. 21EBH0783R</t>
  </si>
  <si>
    <t>REHABILITACION DE DRENAJE SANITARIO EN LA CALLE MANUEL ACUÑA ENTRE LA AV. LOS ARCOS Y AV. CARLOS B. ZETINA</t>
  </si>
  <si>
    <t>REHABILITACION DE UNIDAD DE SERVICIOS ADMINISTRATIVOS (PRESIDENCIA MUNICIPAL)</t>
  </si>
  <si>
    <t>CONSTRUCCION CON CONCRETO HIDRAULICO DEL CAMINO REAL A SAN MATEO FRENTE A LA UTH.</t>
  </si>
  <si>
    <t>CONSTRUCCIÓN DE PAVIMENTO FLEXIBLE DE ADOCRETO HIDRÁULICO EN LA CALLE DIVISIÓN DEL NORTE ENTRE CALLE SAN BARTOLO Y FRANCISCO VILLA</t>
  </si>
  <si>
    <t>CONSTRUCCIÓN DE PAVIMENTO DE CONCRETO HIDRAULICO EN CALLE REFUGIO ENTRE BOULEVARD RIO XOCHIAC Y CALLE SANTA CRUZ</t>
  </si>
  <si>
    <t>CONSTRUCCIÓN DE PAVIMENTO FLEXIBLE DE ADOCRETO EN CALLE INDEPENDENCIA ENTRE CALLE REFORMA Y CALLE INDUSTRIA</t>
  </si>
  <si>
    <t>CONSTRUCCIÓN DE PAVIMENTO FLEXIBLE DE ADOCRETO EN CALLEJÓN DEL TRIUNFO ENTRE CALLE MUCIO MARTÍNEZ Y CALLE DOMINGO ARENAS</t>
  </si>
  <si>
    <t>CONSTRUCCION DE TECHADO DE PLAZA CIVICA DEL PREESCOLAR NANAHUATZIN CLAVE: 21DJN21250</t>
  </si>
  <si>
    <t>BARRIO PRIMERO</t>
  </si>
  <si>
    <t>CONSTRUCCIÓN DE TECHADO EN PLAZA CIVICA DE PRIMARIA JUAN ESCUTIA CLAVE: 21DPR3512D</t>
  </si>
  <si>
    <t>PROGRAMA DE BACHEO 2016 TERCERA ETAPA</t>
  </si>
  <si>
    <t>ELABORACION DE PROYECTO DE AMPLIACION DE RED DE DRENAJE SANITARIO EN CALLE JUAN PABLO SEGUNDO</t>
  </si>
  <si>
    <t>AMPLIACION DE RED DE ENERGIA ELECTRICA EN CALLE LOMA BONITA ENTRE IXTACUIXTLA SUR Y PORFIRIO DIAZ</t>
  </si>
  <si>
    <t>CONSTRUCCION DE GUARNICIONES Y BANQUETAS EN EL CAMINO DE SAN PEDRO</t>
  </si>
  <si>
    <t>ELABORACION DEL PROYECTO DE LA REHABILITACION DE UNIDAD DE SERVICIOS ADMINISTRATIVO (PRESIDENCIA MUNICIPAL)</t>
  </si>
  <si>
    <t>CONSTRUCCIÓN DE PAVIMENTO DE CONCRETO HIDRÁULICO EN LA CALLE PRINCIPAL DE SAN DIEGO BUENA VISTA DEL KM 0+000 AL KM 0+900</t>
  </si>
  <si>
    <t>SAN DIEGO BUENAVISTA</t>
  </si>
  <si>
    <t>PROGRAMA DE BACHEO 2016 CUARTA ETAPA</t>
  </si>
  <si>
    <t>ELABORACION DEL PROYECTO DE LA REHABILITACION DE UNIDAD DE SERVICIOS ADMINISTRATIVOS EN LA LOCALIDAD DE SANTA MARIA TIANGUISTENCO</t>
  </si>
  <si>
    <t>REHABILITACION DE ALUMBRADO PUBLICO EN EL CAMINO DE SAN PEDRO</t>
  </si>
  <si>
    <t>PZA</t>
  </si>
  <si>
    <t>EQUIPAMIENTO DE MOBILIARIO ESCOLAR PARA SECUNDARIAGRAL. MAXIMINO AVILA CAMACHO CLAVE 21EES0102Z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</si>
</sst>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 Black"/>
      <family val="2"/>
    </font>
    <font>
      <sz val="8"/>
      <name val="Calibri"/>
      <family val="2"/>
      <scheme val="minor"/>
    </font>
    <font>
      <sz val="15"/>
      <name val="Arial Black"/>
      <family val="2"/>
    </font>
    <font>
      <sz val="9"/>
      <name val="Arial"/>
      <family val="2"/>
    </font>
    <font>
      <b/>
      <sz val="6"/>
      <name val="Arial Black"/>
      <family val="2"/>
    </font>
    <font>
      <b/>
      <sz val="6"/>
      <name val="Calibri"/>
      <family val="2"/>
      <scheme val="minor"/>
    </font>
    <font>
      <sz val="6"/>
      <name val="Arial Black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Continuous"/>
    </xf>
    <xf numFmtId="43" fontId="3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43" fontId="4" fillId="0" borderId="0" xfId="1" applyFont="1" applyFill="1" applyAlignment="1">
      <alignment horizontal="centerContinuous"/>
    </xf>
    <xf numFmtId="2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centerContinuous"/>
    </xf>
    <xf numFmtId="4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right"/>
    </xf>
    <xf numFmtId="43" fontId="8" fillId="0" borderId="0" xfId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43" fontId="8" fillId="0" borderId="0" xfId="1" applyFont="1" applyFill="1" applyAlignment="1">
      <alignment horizontal="centerContinuous" vertical="center" wrapText="1"/>
    </xf>
    <xf numFmtId="2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43" fontId="10" fillId="0" borderId="0" xfId="1" applyFont="1" applyFill="1" applyAlignment="1">
      <alignment horizontal="left"/>
    </xf>
    <xf numFmtId="43" fontId="9" fillId="0" borderId="0" xfId="0" applyNumberFormat="1" applyFont="1" applyFill="1" applyAlignment="1">
      <alignment horizontal="left"/>
    </xf>
    <xf numFmtId="43" fontId="9" fillId="0" borderId="0" xfId="1" applyFont="1" applyFill="1" applyAlignment="1">
      <alignment horizontal="left"/>
    </xf>
    <xf numFmtId="43" fontId="11" fillId="0" borderId="0" xfId="1" applyFont="1" applyFill="1" applyAlignment="1">
      <alignment horizontal="centerContinuous"/>
    </xf>
    <xf numFmtId="0" fontId="11" fillId="0" borderId="0" xfId="0" applyFont="1" applyFill="1"/>
    <xf numFmtId="43" fontId="11" fillId="0" borderId="0" xfId="1" applyFont="1" applyFill="1" applyAlignment="1">
      <alignment horizontal="center"/>
    </xf>
    <xf numFmtId="14" fontId="12" fillId="0" borderId="0" xfId="1" applyNumberFormat="1" applyFont="1" applyFill="1" applyAlignment="1">
      <alignment horizontal="centerContinuous"/>
    </xf>
    <xf numFmtId="2" fontId="11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43" fontId="5" fillId="0" borderId="0" xfId="1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43" fontId="5" fillId="2" borderId="1" xfId="1" applyFont="1" applyFill="1" applyBorder="1"/>
    <xf numFmtId="43" fontId="5" fillId="2" borderId="0" xfId="1" applyFont="1" applyFill="1" applyBorder="1"/>
    <xf numFmtId="43" fontId="5" fillId="2" borderId="2" xfId="1" applyFont="1" applyFill="1" applyBorder="1" applyAlignment="1">
      <alignment vertical="center"/>
    </xf>
    <xf numFmtId="0" fontId="5" fillId="0" borderId="1" xfId="0" applyFont="1" applyFill="1" applyBorder="1"/>
    <xf numFmtId="40" fontId="5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 wrapText="1"/>
    </xf>
    <xf numFmtId="43" fontId="5" fillId="2" borderId="4" xfId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vertical="center"/>
    </xf>
    <xf numFmtId="2" fontId="5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43" fontId="5" fillId="0" borderId="1" xfId="0" applyNumberFormat="1" applyFont="1" applyFill="1" applyBorder="1"/>
    <xf numFmtId="43" fontId="5" fillId="0" borderId="1" xfId="0" applyNumberFormat="1" applyFont="1" applyFill="1" applyBorder="1" applyAlignment="1">
      <alignment wrapText="1"/>
    </xf>
    <xf numFmtId="43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3" fontId="5" fillId="0" borderId="0" xfId="1" applyFont="1" applyFill="1"/>
    <xf numFmtId="2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topLeftCell="A102" zoomScale="115" zoomScaleNormal="70" zoomScaleSheetLayoutView="115" workbookViewId="0">
      <selection activeCell="A110" sqref="A110"/>
    </sheetView>
  </sheetViews>
  <sheetFormatPr baseColWidth="10" defaultRowHeight="12" x14ac:dyDescent="0.2"/>
  <cols>
    <col min="1" max="1" width="5" style="7" bestFit="1" customWidth="1"/>
    <col min="2" max="2" width="12.28515625" style="40" bestFit="1" customWidth="1"/>
    <col min="3" max="3" width="12.28515625" style="40" customWidth="1"/>
    <col min="4" max="4" width="41.42578125" style="7" customWidth="1"/>
    <col min="5" max="5" width="23.140625" style="7" bestFit="1" customWidth="1"/>
    <col min="6" max="6" width="13.5703125" style="28" hidden="1" customWidth="1"/>
    <col min="7" max="7" width="13.5703125" style="40" customWidth="1"/>
    <col min="8" max="9" width="14.42578125" style="60" customWidth="1"/>
    <col min="10" max="11" width="13.42578125" style="60" customWidth="1"/>
    <col min="12" max="14" width="14.140625" style="60" customWidth="1"/>
    <col min="15" max="16" width="13.42578125" style="60" customWidth="1"/>
    <col min="17" max="17" width="10.28515625" style="60" customWidth="1"/>
    <col min="18" max="18" width="10.85546875" style="60" customWidth="1"/>
    <col min="19" max="19" width="12.42578125" style="60" customWidth="1"/>
    <col min="20" max="20" width="15.5703125" style="60" customWidth="1"/>
    <col min="21" max="21" width="11.42578125" style="5" customWidth="1"/>
    <col min="22" max="22" width="12.42578125" style="6" customWidth="1"/>
    <col min="23" max="23" width="12.42578125" style="7" customWidth="1"/>
    <col min="24" max="24" width="11.42578125" style="7" customWidth="1"/>
    <col min="25" max="16384" width="11.42578125" style="7"/>
  </cols>
  <sheetData>
    <row r="1" spans="1:24" ht="23.25" x14ac:dyDescent="0.45">
      <c r="A1" s="1" t="s">
        <v>0</v>
      </c>
      <c r="B1" s="2"/>
      <c r="C1" s="2"/>
      <c r="D1" s="3"/>
      <c r="E1" s="3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s="16" customFormat="1" ht="21" customHeight="1" x14ac:dyDescent="0.15">
      <c r="A2" s="8"/>
      <c r="B2" s="9"/>
      <c r="C2" s="9"/>
      <c r="D2" s="10"/>
      <c r="E2" s="10"/>
      <c r="F2" s="11"/>
      <c r="G2" s="12"/>
      <c r="H2" s="11"/>
      <c r="I2" s="11"/>
      <c r="J2" s="11"/>
      <c r="K2" s="11"/>
      <c r="L2" s="11"/>
      <c r="M2" s="11"/>
      <c r="N2" s="13"/>
      <c r="O2" s="11"/>
      <c r="P2" s="11"/>
      <c r="Q2" s="11"/>
      <c r="R2" s="11"/>
      <c r="S2" s="11"/>
      <c r="T2" s="11"/>
      <c r="U2" s="14"/>
      <c r="V2" s="15"/>
    </row>
    <row r="3" spans="1:24" s="22" customFormat="1" ht="15.75" x14ac:dyDescent="0.25">
      <c r="A3" s="17"/>
      <c r="B3" s="18"/>
      <c r="C3" s="18"/>
      <c r="D3" s="19"/>
      <c r="E3" s="20"/>
      <c r="F3" s="21"/>
      <c r="H3" s="21"/>
      <c r="I3" s="21">
        <f>I7/45000</f>
        <v>0</v>
      </c>
      <c r="J3" s="21"/>
      <c r="K3" s="21"/>
      <c r="L3" s="21"/>
      <c r="M3" s="21"/>
      <c r="N3" s="23"/>
      <c r="O3" s="21"/>
      <c r="P3" s="21"/>
      <c r="Q3" s="21"/>
      <c r="R3" s="21"/>
      <c r="S3" s="21"/>
      <c r="T3" s="24"/>
      <c r="U3" s="25"/>
      <c r="V3" s="26"/>
    </row>
    <row r="4" spans="1:24" s="22" customFormat="1" ht="9" customHeight="1" x14ac:dyDescent="0.15">
      <c r="A4" s="27"/>
      <c r="B4" s="18"/>
      <c r="C4" s="18"/>
      <c r="D4" s="19"/>
      <c r="E4" s="20"/>
      <c r="F4" s="21"/>
      <c r="H4" s="21"/>
      <c r="I4" s="21"/>
      <c r="J4" s="21"/>
      <c r="K4" s="21"/>
      <c r="L4" s="21"/>
      <c r="M4" s="21"/>
      <c r="N4" s="23"/>
      <c r="O4" s="21"/>
      <c r="P4" s="21"/>
      <c r="Q4" s="21"/>
      <c r="R4" s="21"/>
      <c r="S4" s="21"/>
      <c r="T4" s="21"/>
      <c r="U4" s="25"/>
      <c r="V4" s="26"/>
    </row>
    <row r="5" spans="1:24" x14ac:dyDescent="0.2">
      <c r="A5" s="27"/>
      <c r="B5" s="18"/>
      <c r="C5" s="18"/>
      <c r="D5" s="19"/>
      <c r="E5" s="20"/>
      <c r="G5" s="29" t="s">
        <v>3</v>
      </c>
      <c r="H5" s="30">
        <f>24900390</f>
        <v>24900390</v>
      </c>
      <c r="I5" s="30">
        <f>37679203</f>
        <v>37679203</v>
      </c>
      <c r="J5" s="30">
        <f>+J6</f>
        <v>5275241</v>
      </c>
      <c r="K5" s="30">
        <v>900000</v>
      </c>
      <c r="L5" s="30">
        <f>+L6</f>
        <v>3995609.3</v>
      </c>
      <c r="M5" s="30">
        <f>+M6</f>
        <v>13053685.310000001</v>
      </c>
      <c r="N5" s="30">
        <f>+N6</f>
        <v>3428711.42</v>
      </c>
      <c r="O5" s="30">
        <f>SUM(O9:O107)</f>
        <v>4255114.58</v>
      </c>
      <c r="P5" s="30">
        <f>SUM(P9:P107)</f>
        <v>2552000</v>
      </c>
      <c r="Q5" s="30">
        <f>SUM(Q9:Q107)</f>
        <v>21568.5</v>
      </c>
      <c r="R5" s="30">
        <v>20584.23</v>
      </c>
      <c r="S5" s="30">
        <v>500000</v>
      </c>
      <c r="T5" s="31"/>
    </row>
    <row r="6" spans="1:24" x14ac:dyDescent="0.2">
      <c r="A6" s="27"/>
      <c r="B6" s="18"/>
      <c r="C6" s="18"/>
      <c r="D6" s="19"/>
      <c r="E6" s="20"/>
      <c r="G6" s="29" t="s">
        <v>4</v>
      </c>
      <c r="H6" s="30">
        <f>SUM(H9:H107)</f>
        <v>24896012.909999996</v>
      </c>
      <c r="I6" s="30">
        <f>SUM(I9:I107)</f>
        <v>37679202.999999993</v>
      </c>
      <c r="J6" s="30">
        <f>SUM(J9:J107)</f>
        <v>5275241</v>
      </c>
      <c r="K6" s="30">
        <f>SUM(K9:K107)</f>
        <v>0</v>
      </c>
      <c r="L6" s="30">
        <f>SUM(L9:L107)</f>
        <v>3995609.3</v>
      </c>
      <c r="M6" s="30">
        <f>SUM(M9:M107)</f>
        <v>13053685.310000001</v>
      </c>
      <c r="N6" s="30">
        <f>SUM(N9:N107)</f>
        <v>3428711.42</v>
      </c>
      <c r="O6" s="30">
        <f>SUM(O9:O107)</f>
        <v>4255114.58</v>
      </c>
      <c r="P6" s="30">
        <f>SUM(P9:P107)</f>
        <v>2552000</v>
      </c>
      <c r="Q6" s="30">
        <f>SUM(Q9:Q107)</f>
        <v>21568.5</v>
      </c>
      <c r="R6" s="30">
        <f>SUM(R9:R107)</f>
        <v>20584.23</v>
      </c>
      <c r="S6" s="30">
        <f>SUM(S9:S107)</f>
        <v>500000</v>
      </c>
      <c r="T6" s="32" t="s">
        <v>5</v>
      </c>
    </row>
    <row r="7" spans="1:24" ht="15" customHeight="1" x14ac:dyDescent="0.2">
      <c r="A7" s="27"/>
      <c r="B7" s="18"/>
      <c r="C7" s="18"/>
      <c r="D7" s="19"/>
      <c r="E7" s="20"/>
      <c r="G7" s="29" t="s">
        <v>1</v>
      </c>
      <c r="H7" s="34">
        <f t="shared" ref="H7:S7" si="0">+H5-H6</f>
        <v>4377.0900000035763</v>
      </c>
      <c r="I7" s="34">
        <f t="shared" si="0"/>
        <v>0</v>
      </c>
      <c r="J7" s="34">
        <f t="shared" si="0"/>
        <v>0</v>
      </c>
      <c r="K7" s="34">
        <f t="shared" si="0"/>
        <v>900000</v>
      </c>
      <c r="L7" s="34">
        <f t="shared" si="0"/>
        <v>0</v>
      </c>
      <c r="M7" s="34">
        <f t="shared" si="0"/>
        <v>0</v>
      </c>
      <c r="N7" s="34"/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0">
        <f>SUM(T9:T106)</f>
        <v>95677730.250000015</v>
      </c>
      <c r="U7" s="62" t="s">
        <v>6</v>
      </c>
      <c r="V7" s="63"/>
      <c r="W7" s="63" t="s">
        <v>7</v>
      </c>
      <c r="X7" s="63"/>
    </row>
    <row r="8" spans="1:24" s="40" customFormat="1" ht="84" x14ac:dyDescent="0.2">
      <c r="A8" s="35" t="s">
        <v>8</v>
      </c>
      <c r="B8" s="35" t="s">
        <v>9</v>
      </c>
      <c r="C8" s="36" t="s">
        <v>10</v>
      </c>
      <c r="D8" s="35" t="s">
        <v>11</v>
      </c>
      <c r="E8" s="35" t="s">
        <v>12</v>
      </c>
      <c r="F8" s="37" t="s">
        <v>13</v>
      </c>
      <c r="G8" s="29" t="s">
        <v>14</v>
      </c>
      <c r="H8" s="37" t="s">
        <v>2</v>
      </c>
      <c r="I8" s="37" t="s">
        <v>15</v>
      </c>
      <c r="J8" s="37" t="s">
        <v>16</v>
      </c>
      <c r="K8" s="38" t="s">
        <v>17</v>
      </c>
      <c r="L8" s="38" t="s">
        <v>18</v>
      </c>
      <c r="M8" s="38" t="s">
        <v>19</v>
      </c>
      <c r="N8" s="38" t="s">
        <v>20</v>
      </c>
      <c r="O8" s="38" t="s">
        <v>21</v>
      </c>
      <c r="P8" s="38" t="s">
        <v>22</v>
      </c>
      <c r="Q8" s="38" t="s">
        <v>23</v>
      </c>
      <c r="R8" s="38" t="s">
        <v>24</v>
      </c>
      <c r="S8" s="37" t="s">
        <v>25</v>
      </c>
      <c r="T8" s="39"/>
      <c r="U8" s="61" t="s">
        <v>26</v>
      </c>
      <c r="V8" s="36" t="s">
        <v>27</v>
      </c>
      <c r="W8" s="35" t="s">
        <v>28</v>
      </c>
      <c r="X8" s="35" t="s">
        <v>29</v>
      </c>
    </row>
    <row r="9" spans="1:24" ht="24" x14ac:dyDescent="0.2">
      <c r="A9" s="41">
        <v>1</v>
      </c>
      <c r="B9" s="41">
        <v>97301</v>
      </c>
      <c r="C9" s="41"/>
      <c r="D9" s="42" t="s">
        <v>30</v>
      </c>
      <c r="E9" s="43" t="s">
        <v>31</v>
      </c>
      <c r="F9" s="44"/>
      <c r="G9" s="41" t="s">
        <v>32</v>
      </c>
      <c r="H9" s="45"/>
      <c r="I9" s="45">
        <v>1883960.15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>
        <f t="shared" ref="T9:T40" si="1">SUM(H9:S9)</f>
        <v>1883960.15</v>
      </c>
      <c r="U9" s="46">
        <v>1</v>
      </c>
      <c r="V9" s="42" t="s">
        <v>33</v>
      </c>
      <c r="W9" s="33">
        <v>64523</v>
      </c>
      <c r="X9" s="33"/>
    </row>
    <row r="10" spans="1:24" ht="48" x14ac:dyDescent="0.2">
      <c r="A10" s="41">
        <v>2</v>
      </c>
      <c r="B10" s="41">
        <v>97302</v>
      </c>
      <c r="C10" s="41"/>
      <c r="D10" s="42" t="s">
        <v>34</v>
      </c>
      <c r="E10" s="47" t="s">
        <v>35</v>
      </c>
      <c r="F10" s="44"/>
      <c r="G10" s="41" t="s">
        <v>36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>
        <f t="shared" si="1"/>
        <v>0</v>
      </c>
      <c r="U10" s="46"/>
      <c r="V10" s="42"/>
      <c r="W10" s="33"/>
      <c r="X10" s="33"/>
    </row>
    <row r="11" spans="1:24" ht="36" x14ac:dyDescent="0.2">
      <c r="A11" s="41">
        <v>3</v>
      </c>
      <c r="B11" s="41">
        <v>97303</v>
      </c>
      <c r="C11" s="41"/>
      <c r="D11" s="42" t="s">
        <v>37</v>
      </c>
      <c r="E11" s="43" t="s">
        <v>31</v>
      </c>
      <c r="F11" s="44"/>
      <c r="G11" s="41" t="s">
        <v>32</v>
      </c>
      <c r="H11" s="45"/>
      <c r="I11" s="45">
        <v>956368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>
        <f t="shared" si="1"/>
        <v>956368</v>
      </c>
      <c r="U11" s="46">
        <v>2</v>
      </c>
      <c r="V11" s="42" t="s">
        <v>38</v>
      </c>
      <c r="W11" s="33">
        <v>64523</v>
      </c>
      <c r="X11" s="33"/>
    </row>
    <row r="12" spans="1:24" ht="24" x14ac:dyDescent="0.2">
      <c r="A12" s="41">
        <v>4</v>
      </c>
      <c r="B12" s="41">
        <v>97304</v>
      </c>
      <c r="C12" s="41"/>
      <c r="D12" s="42" t="s">
        <v>39</v>
      </c>
      <c r="E12" s="43" t="s">
        <v>40</v>
      </c>
      <c r="F12" s="44"/>
      <c r="G12" s="41" t="s">
        <v>41</v>
      </c>
      <c r="H12" s="45"/>
      <c r="I12" s="48">
        <v>2999387.77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f t="shared" si="1"/>
        <v>2999387.77</v>
      </c>
      <c r="U12" s="46">
        <v>600</v>
      </c>
      <c r="V12" s="42" t="s">
        <v>42</v>
      </c>
      <c r="W12" s="33">
        <v>3526</v>
      </c>
      <c r="X12" s="33"/>
    </row>
    <row r="13" spans="1:24" ht="24" x14ac:dyDescent="0.2">
      <c r="A13" s="41">
        <v>5</v>
      </c>
      <c r="B13" s="41">
        <v>97305</v>
      </c>
      <c r="C13" s="41"/>
      <c r="D13" s="42" t="s">
        <v>43</v>
      </c>
      <c r="E13" s="43" t="s">
        <v>31</v>
      </c>
      <c r="F13" s="44"/>
      <c r="G13" s="41" t="s">
        <v>44</v>
      </c>
      <c r="H13" s="45"/>
      <c r="I13" s="45">
        <v>1000000</v>
      </c>
      <c r="J13" s="45"/>
      <c r="K13" s="45"/>
      <c r="L13" s="45"/>
      <c r="M13" s="45"/>
      <c r="N13" s="45"/>
      <c r="O13" s="45"/>
      <c r="P13" s="45"/>
      <c r="Q13" s="45"/>
      <c r="R13" s="45"/>
      <c r="S13" s="45">
        <v>500000</v>
      </c>
      <c r="T13" s="45">
        <f t="shared" si="1"/>
        <v>1500000</v>
      </c>
      <c r="U13" s="46">
        <v>104</v>
      </c>
      <c r="V13" s="42" t="s">
        <v>42</v>
      </c>
      <c r="W13" s="33">
        <v>64523</v>
      </c>
      <c r="X13" s="33"/>
    </row>
    <row r="14" spans="1:24" ht="24" x14ac:dyDescent="0.2">
      <c r="A14" s="41">
        <v>6</v>
      </c>
      <c r="B14" s="41">
        <v>97306</v>
      </c>
      <c r="C14" s="41"/>
      <c r="D14" s="42" t="s">
        <v>46</v>
      </c>
      <c r="E14" s="43" t="s">
        <v>31</v>
      </c>
      <c r="F14" s="44"/>
      <c r="G14" s="41" t="s">
        <v>44</v>
      </c>
      <c r="H14" s="45"/>
      <c r="I14" s="45"/>
      <c r="J14" s="45"/>
      <c r="K14" s="45"/>
      <c r="L14" s="45"/>
      <c r="M14" s="45"/>
      <c r="N14" s="45"/>
      <c r="O14" s="45">
        <v>395967.18</v>
      </c>
      <c r="P14" s="45"/>
      <c r="Q14" s="45"/>
      <c r="R14" s="45"/>
      <c r="S14" s="45"/>
      <c r="T14" s="45">
        <f t="shared" si="1"/>
        <v>395967.18</v>
      </c>
      <c r="U14" s="46">
        <v>356</v>
      </c>
      <c r="V14" s="42" t="s">
        <v>42</v>
      </c>
      <c r="W14" s="33">
        <v>64523</v>
      </c>
      <c r="X14" s="33"/>
    </row>
    <row r="15" spans="1:24" ht="48" x14ac:dyDescent="0.2">
      <c r="A15" s="41">
        <v>7</v>
      </c>
      <c r="B15" s="41">
        <v>97307</v>
      </c>
      <c r="C15" s="41"/>
      <c r="D15" s="42" t="s">
        <v>47</v>
      </c>
      <c r="E15" s="43" t="s">
        <v>31</v>
      </c>
      <c r="F15" s="44"/>
      <c r="G15" s="41" t="s">
        <v>48</v>
      </c>
      <c r="H15" s="45"/>
      <c r="I15" s="45">
        <f>7605284.81+459065+129257.69</f>
        <v>8193607.5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>
        <f t="shared" si="1"/>
        <v>8193607.5</v>
      </c>
      <c r="U15" s="46">
        <v>1</v>
      </c>
      <c r="V15" s="42" t="s">
        <v>48</v>
      </c>
      <c r="W15" s="33">
        <v>64523</v>
      </c>
      <c r="X15" s="33"/>
    </row>
    <row r="16" spans="1:24" ht="36" x14ac:dyDescent="0.2">
      <c r="A16" s="41">
        <v>8</v>
      </c>
      <c r="B16" s="41">
        <v>97308</v>
      </c>
      <c r="C16" s="41"/>
      <c r="D16" s="42" t="s">
        <v>49</v>
      </c>
      <c r="E16" s="43" t="s">
        <v>50</v>
      </c>
      <c r="F16" s="44">
        <f>ROUND(H16*0.03,2)</f>
        <v>21274.21</v>
      </c>
      <c r="G16" s="41" t="s">
        <v>36</v>
      </c>
      <c r="H16" s="49">
        <v>709140.47999999998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>
        <f t="shared" si="1"/>
        <v>709140.47999999998</v>
      </c>
      <c r="U16" s="46">
        <v>953</v>
      </c>
      <c r="V16" s="42" t="s">
        <v>51</v>
      </c>
      <c r="W16" s="33">
        <v>2587</v>
      </c>
      <c r="X16" s="33"/>
    </row>
    <row r="17" spans="1:24" ht="24" x14ac:dyDescent="0.2">
      <c r="A17" s="41">
        <v>9</v>
      </c>
      <c r="B17" s="41">
        <v>97309</v>
      </c>
      <c r="C17" s="41"/>
      <c r="D17" s="42" t="s">
        <v>52</v>
      </c>
      <c r="E17" s="43" t="s">
        <v>53</v>
      </c>
      <c r="F17" s="44">
        <f>ROUND(H17*0.03,2)</f>
        <v>54975.46</v>
      </c>
      <c r="G17" s="41" t="s">
        <v>36</v>
      </c>
      <c r="H17" s="45">
        <v>1832515.3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>
        <f t="shared" si="1"/>
        <v>1832515.3</v>
      </c>
      <c r="U17" s="46">
        <v>1821.3</v>
      </c>
      <c r="V17" s="42" t="s">
        <v>51</v>
      </c>
      <c r="W17" s="33">
        <v>3526</v>
      </c>
      <c r="X17" s="33"/>
    </row>
    <row r="18" spans="1:24" ht="36" x14ac:dyDescent="0.2">
      <c r="A18" s="41">
        <v>10</v>
      </c>
      <c r="B18" s="41">
        <v>97310</v>
      </c>
      <c r="C18" s="41"/>
      <c r="D18" s="42" t="s">
        <v>54</v>
      </c>
      <c r="E18" s="43" t="s">
        <v>31</v>
      </c>
      <c r="F18" s="44"/>
      <c r="G18" s="41" t="s">
        <v>55</v>
      </c>
      <c r="H18" s="49">
        <v>31508.67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>
        <f t="shared" si="1"/>
        <v>31508.67</v>
      </c>
      <c r="U18" s="46">
        <v>140</v>
      </c>
      <c r="V18" s="42" t="s">
        <v>51</v>
      </c>
      <c r="W18" s="33">
        <v>45</v>
      </c>
      <c r="X18" s="33"/>
    </row>
    <row r="19" spans="1:24" ht="24" x14ac:dyDescent="0.2">
      <c r="A19" s="41">
        <v>11</v>
      </c>
      <c r="B19" s="41">
        <v>97311</v>
      </c>
      <c r="C19" s="41"/>
      <c r="D19" s="42" t="s">
        <v>56</v>
      </c>
      <c r="E19" s="43" t="s">
        <v>31</v>
      </c>
      <c r="F19" s="44">
        <f>ROUND(H19*0.03,2)</f>
        <v>61929.45</v>
      </c>
      <c r="G19" s="41" t="s">
        <v>36</v>
      </c>
      <c r="H19" s="45">
        <v>2064315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>
        <f t="shared" si="1"/>
        <v>2064315</v>
      </c>
      <c r="U19" s="46">
        <v>859</v>
      </c>
      <c r="V19" s="42" t="s">
        <v>57</v>
      </c>
      <c r="W19" s="33">
        <v>64523</v>
      </c>
      <c r="X19" s="33"/>
    </row>
    <row r="20" spans="1:24" ht="48" x14ac:dyDescent="0.2">
      <c r="A20" s="41">
        <v>12</v>
      </c>
      <c r="B20" s="41">
        <v>97312</v>
      </c>
      <c r="C20" s="41"/>
      <c r="D20" s="42" t="s">
        <v>58</v>
      </c>
      <c r="E20" s="43" t="s">
        <v>31</v>
      </c>
      <c r="F20" s="44"/>
      <c r="G20" s="41" t="s">
        <v>41</v>
      </c>
      <c r="H20" s="45"/>
      <c r="I20" s="45"/>
      <c r="J20" s="45"/>
      <c r="K20" s="45"/>
      <c r="L20" s="45"/>
      <c r="M20" s="45"/>
      <c r="N20" s="45"/>
      <c r="O20" s="45">
        <v>548884.24</v>
      </c>
      <c r="P20" s="45"/>
      <c r="Q20" s="45"/>
      <c r="R20" s="45"/>
      <c r="S20" s="45"/>
      <c r="T20" s="45">
        <f t="shared" si="1"/>
        <v>548884.24</v>
      </c>
      <c r="U20" s="46">
        <f>T20/3250/0.15</f>
        <v>1125.9163897435899</v>
      </c>
      <c r="V20" s="42" t="s">
        <v>42</v>
      </c>
      <c r="W20" s="33">
        <v>64523</v>
      </c>
      <c r="X20" s="33"/>
    </row>
    <row r="21" spans="1:24" ht="36" x14ac:dyDescent="0.2">
      <c r="A21" s="41">
        <v>13</v>
      </c>
      <c r="B21" s="41">
        <v>97313</v>
      </c>
      <c r="C21" s="41"/>
      <c r="D21" s="42" t="s">
        <v>59</v>
      </c>
      <c r="E21" s="43" t="s">
        <v>53</v>
      </c>
      <c r="F21" s="44"/>
      <c r="G21" s="41" t="s">
        <v>60</v>
      </c>
      <c r="H21" s="45">
        <v>1015479.6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>
        <f t="shared" si="1"/>
        <v>1015479.6</v>
      </c>
      <c r="U21" s="46">
        <v>96</v>
      </c>
      <c r="V21" s="42" t="s">
        <v>61</v>
      </c>
      <c r="W21" s="33">
        <v>3526</v>
      </c>
      <c r="X21" s="33"/>
    </row>
    <row r="22" spans="1:24" ht="41.25" customHeight="1" x14ac:dyDescent="0.2">
      <c r="A22" s="41">
        <v>14</v>
      </c>
      <c r="B22" s="41">
        <v>97314</v>
      </c>
      <c r="C22" s="41"/>
      <c r="D22" s="42" t="s">
        <v>62</v>
      </c>
      <c r="E22" s="43" t="s">
        <v>63</v>
      </c>
      <c r="F22" s="44" t="s">
        <v>45</v>
      </c>
      <c r="G22" s="41" t="s">
        <v>60</v>
      </c>
      <c r="H22" s="45">
        <v>523817.57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>
        <f t="shared" si="1"/>
        <v>523817.57</v>
      </c>
      <c r="U22" s="46">
        <v>102.69</v>
      </c>
      <c r="V22" s="42" t="s">
        <v>42</v>
      </c>
      <c r="W22" s="33">
        <v>16524</v>
      </c>
      <c r="X22" s="33"/>
    </row>
    <row r="23" spans="1:24" ht="36" x14ac:dyDescent="0.2">
      <c r="A23" s="41">
        <v>15</v>
      </c>
      <c r="B23" s="41">
        <v>97315</v>
      </c>
      <c r="C23" s="41"/>
      <c r="D23" s="42" t="s">
        <v>64</v>
      </c>
      <c r="E23" s="43" t="s">
        <v>31</v>
      </c>
      <c r="F23" s="44">
        <f>ROUND(H23*0.03,2)</f>
        <v>0</v>
      </c>
      <c r="G23" s="41" t="s">
        <v>65</v>
      </c>
      <c r="H23" s="45"/>
      <c r="I23" s="45">
        <v>1779609.84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>
        <f t="shared" si="1"/>
        <v>1779609.84</v>
      </c>
      <c r="U23" s="46">
        <v>3644.93</v>
      </c>
      <c r="V23" s="42" t="s">
        <v>42</v>
      </c>
      <c r="W23" s="33">
        <v>64523</v>
      </c>
      <c r="X23" s="33"/>
    </row>
    <row r="24" spans="1:24" ht="36" x14ac:dyDescent="0.2">
      <c r="A24" s="41">
        <v>16</v>
      </c>
      <c r="B24" s="41">
        <v>97316</v>
      </c>
      <c r="C24" s="41"/>
      <c r="D24" s="42" t="s">
        <v>66</v>
      </c>
      <c r="E24" s="43" t="s">
        <v>31</v>
      </c>
      <c r="F24" s="44"/>
      <c r="G24" s="41" t="s">
        <v>60</v>
      </c>
      <c r="H24" s="45"/>
      <c r="I24" s="45"/>
      <c r="J24" s="45"/>
      <c r="K24" s="45"/>
      <c r="L24" s="45"/>
      <c r="M24" s="45"/>
      <c r="N24" s="45"/>
      <c r="O24" s="45">
        <v>206161.71</v>
      </c>
      <c r="P24" s="45"/>
      <c r="Q24" s="45"/>
      <c r="R24" s="45"/>
      <c r="S24" s="45"/>
      <c r="T24" s="45">
        <f t="shared" si="1"/>
        <v>206161.71</v>
      </c>
      <c r="U24" s="46">
        <v>420</v>
      </c>
      <c r="V24" s="42" t="s">
        <v>42</v>
      </c>
      <c r="W24" s="33">
        <v>450</v>
      </c>
      <c r="X24" s="33"/>
    </row>
    <row r="25" spans="1:24" ht="36" x14ac:dyDescent="0.2">
      <c r="A25" s="41">
        <v>17</v>
      </c>
      <c r="B25" s="41">
        <v>97317</v>
      </c>
      <c r="C25" s="41"/>
      <c r="D25" s="42" t="s">
        <v>67</v>
      </c>
      <c r="E25" s="43" t="s">
        <v>31</v>
      </c>
      <c r="F25" s="44"/>
      <c r="G25" s="41" t="s">
        <v>41</v>
      </c>
      <c r="H25" s="45"/>
      <c r="I25" s="45"/>
      <c r="J25" s="45"/>
      <c r="K25" s="45"/>
      <c r="L25" s="45"/>
      <c r="M25" s="45"/>
      <c r="N25" s="45"/>
      <c r="O25" s="45">
        <v>111954.85</v>
      </c>
      <c r="P25" s="45"/>
      <c r="Q25" s="45"/>
      <c r="R25" s="45"/>
      <c r="S25" s="45"/>
      <c r="T25" s="45">
        <f t="shared" si="1"/>
        <v>111954.85</v>
      </c>
      <c r="U25" s="46">
        <v>121</v>
      </c>
      <c r="V25" s="42" t="s">
        <v>42</v>
      </c>
      <c r="W25" s="33">
        <v>64523</v>
      </c>
      <c r="X25" s="33"/>
    </row>
    <row r="26" spans="1:24" ht="36" x14ac:dyDescent="0.2">
      <c r="A26" s="41">
        <v>18</v>
      </c>
      <c r="B26" s="41">
        <v>97318</v>
      </c>
      <c r="C26" s="41"/>
      <c r="D26" s="42" t="s">
        <v>68</v>
      </c>
      <c r="E26" s="43" t="s">
        <v>31</v>
      </c>
      <c r="F26" s="44"/>
      <c r="G26" s="41" t="s">
        <v>69</v>
      </c>
      <c r="H26" s="45"/>
      <c r="I26" s="45"/>
      <c r="J26" s="45"/>
      <c r="K26" s="45"/>
      <c r="L26" s="45"/>
      <c r="M26" s="45"/>
      <c r="N26" s="45"/>
      <c r="O26" s="45">
        <v>752575.62</v>
      </c>
      <c r="P26" s="45"/>
      <c r="Q26" s="45"/>
      <c r="R26" s="45"/>
      <c r="S26" s="45"/>
      <c r="T26" s="45">
        <f t="shared" si="1"/>
        <v>752575.62</v>
      </c>
      <c r="U26" s="46">
        <v>822</v>
      </c>
      <c r="V26" s="42" t="s">
        <v>42</v>
      </c>
      <c r="W26" s="33">
        <v>64523</v>
      </c>
      <c r="X26" s="33"/>
    </row>
    <row r="27" spans="1:24" ht="48" x14ac:dyDescent="0.2">
      <c r="A27" s="41">
        <v>19</v>
      </c>
      <c r="B27" s="41">
        <v>97319</v>
      </c>
      <c r="C27" s="50"/>
      <c r="D27" s="51" t="s">
        <v>70</v>
      </c>
      <c r="E27" s="43" t="s">
        <v>63</v>
      </c>
      <c r="F27" s="44">
        <f>ROUND(H27*0.03,2)</f>
        <v>15641.8</v>
      </c>
      <c r="G27" s="41" t="s">
        <v>36</v>
      </c>
      <c r="H27" s="45">
        <v>521393.34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>
        <f t="shared" si="1"/>
        <v>521393.34</v>
      </c>
      <c r="U27" s="46">
        <v>494.5</v>
      </c>
      <c r="V27" s="42" t="s">
        <v>51</v>
      </c>
      <c r="W27" s="33">
        <v>16524</v>
      </c>
      <c r="X27" s="33"/>
    </row>
    <row r="28" spans="1:24" ht="72" x14ac:dyDescent="0.2">
      <c r="A28" s="41">
        <v>20</v>
      </c>
      <c r="B28" s="41">
        <v>97320</v>
      </c>
      <c r="C28" s="50"/>
      <c r="D28" s="51" t="s">
        <v>71</v>
      </c>
      <c r="E28" s="43" t="s">
        <v>72</v>
      </c>
      <c r="F28" s="44">
        <f>ROUND(H28*0.03,2)</f>
        <v>4269.1099999999997</v>
      </c>
      <c r="G28" s="41" t="s">
        <v>73</v>
      </c>
      <c r="H28" s="45">
        <v>142303.63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>
        <f t="shared" si="1"/>
        <v>142303.63</v>
      </c>
      <c r="U28" s="46">
        <v>210.1</v>
      </c>
      <c r="V28" s="42" t="s">
        <v>51</v>
      </c>
      <c r="W28" s="33">
        <v>528</v>
      </c>
      <c r="X28" s="33"/>
    </row>
    <row r="29" spans="1:24" ht="36" x14ac:dyDescent="0.2">
      <c r="A29" s="41">
        <v>21</v>
      </c>
      <c r="B29" s="41">
        <v>97321</v>
      </c>
      <c r="C29" s="41"/>
      <c r="D29" s="42" t="s">
        <v>74</v>
      </c>
      <c r="E29" s="43" t="s">
        <v>63</v>
      </c>
      <c r="F29" s="44">
        <f>ROUND(H29*0.03,2)</f>
        <v>40318.129999999997</v>
      </c>
      <c r="G29" s="41" t="s">
        <v>36</v>
      </c>
      <c r="H29" s="45">
        <v>1343937.65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>
        <f t="shared" si="1"/>
        <v>1343937.65</v>
      </c>
      <c r="U29" s="46">
        <v>1234.6300000000001</v>
      </c>
      <c r="V29" s="42" t="s">
        <v>51</v>
      </c>
      <c r="W29" s="33">
        <v>16524</v>
      </c>
      <c r="X29" s="33"/>
    </row>
    <row r="30" spans="1:24" ht="24" x14ac:dyDescent="0.2">
      <c r="A30" s="41">
        <v>22</v>
      </c>
      <c r="B30" s="41">
        <v>97322</v>
      </c>
      <c r="C30" s="41"/>
      <c r="D30" s="42" t="s">
        <v>75</v>
      </c>
      <c r="E30" s="43" t="s">
        <v>76</v>
      </c>
      <c r="F30" s="44">
        <f>ROUND(H30*0.03,2)</f>
        <v>38794.559999999998</v>
      </c>
      <c r="G30" s="41" t="s">
        <v>36</v>
      </c>
      <c r="H30" s="45">
        <v>1293152.1100000001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>
        <f t="shared" si="1"/>
        <v>1293152.1100000001</v>
      </c>
      <c r="U30" s="46">
        <v>764</v>
      </c>
      <c r="V30" s="42" t="s">
        <v>51</v>
      </c>
      <c r="W30" s="33">
        <v>520</v>
      </c>
      <c r="X30" s="33"/>
    </row>
    <row r="31" spans="1:24" ht="48" x14ac:dyDescent="0.2">
      <c r="A31" s="41">
        <v>23</v>
      </c>
      <c r="B31" s="41">
        <v>97323</v>
      </c>
      <c r="C31" s="41"/>
      <c r="D31" s="42" t="s">
        <v>77</v>
      </c>
      <c r="E31" s="43" t="s">
        <v>31</v>
      </c>
      <c r="F31" s="44"/>
      <c r="G31" s="41" t="s">
        <v>48</v>
      </c>
      <c r="H31" s="45"/>
      <c r="I31" s="45">
        <v>406101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 t="shared" si="1"/>
        <v>406101</v>
      </c>
      <c r="U31" s="46">
        <v>1</v>
      </c>
      <c r="V31" s="42" t="s">
        <v>48</v>
      </c>
      <c r="W31" s="33">
        <v>64523</v>
      </c>
      <c r="X31" s="33"/>
    </row>
    <row r="32" spans="1:24" ht="36" x14ac:dyDescent="0.2">
      <c r="A32" s="41">
        <v>24</v>
      </c>
      <c r="B32" s="41">
        <v>97324</v>
      </c>
      <c r="C32" s="41"/>
      <c r="D32" s="42" t="s">
        <v>78</v>
      </c>
      <c r="E32" s="43" t="s">
        <v>31</v>
      </c>
      <c r="F32" s="44" t="s">
        <v>45</v>
      </c>
      <c r="G32" s="41" t="s">
        <v>32</v>
      </c>
      <c r="H32" s="45"/>
      <c r="I32" s="45"/>
      <c r="J32" s="45"/>
      <c r="K32" s="45"/>
      <c r="L32" s="45"/>
      <c r="M32" s="45"/>
      <c r="N32" s="45"/>
      <c r="O32" s="45"/>
      <c r="P32" s="45">
        <v>2552000</v>
      </c>
      <c r="Q32" s="45"/>
      <c r="R32" s="45"/>
      <c r="S32" s="45"/>
      <c r="T32" s="45">
        <f t="shared" si="1"/>
        <v>2552000</v>
      </c>
      <c r="U32" s="46">
        <v>20</v>
      </c>
      <c r="V32" s="42" t="s">
        <v>79</v>
      </c>
      <c r="W32" s="33">
        <v>64523</v>
      </c>
      <c r="X32" s="33"/>
    </row>
    <row r="33" spans="1:24" ht="48" x14ac:dyDescent="0.2">
      <c r="A33" s="41">
        <v>25</v>
      </c>
      <c r="B33" s="41">
        <v>97325</v>
      </c>
      <c r="C33" s="41"/>
      <c r="D33" s="42" t="s">
        <v>80</v>
      </c>
      <c r="E33" s="43" t="s">
        <v>31</v>
      </c>
      <c r="F33" s="44">
        <f>ROUND(H33*0.03,2)</f>
        <v>46411.65</v>
      </c>
      <c r="G33" s="41" t="s">
        <v>65</v>
      </c>
      <c r="H33" s="45">
        <v>1547055</v>
      </c>
      <c r="I33" s="45"/>
      <c r="J33" s="45">
        <f>+H33</f>
        <v>1547055</v>
      </c>
      <c r="K33" s="45"/>
      <c r="L33" s="45"/>
      <c r="M33" s="45"/>
      <c r="N33" s="45"/>
      <c r="O33" s="45"/>
      <c r="P33" s="45"/>
      <c r="Q33" s="45"/>
      <c r="R33" s="45"/>
      <c r="S33" s="45"/>
      <c r="T33" s="45">
        <f t="shared" si="1"/>
        <v>3094110</v>
      </c>
      <c r="U33" s="46">
        <v>3153.01</v>
      </c>
      <c r="V33" s="42" t="s">
        <v>42</v>
      </c>
      <c r="W33" s="33">
        <v>64523</v>
      </c>
      <c r="X33" s="33"/>
    </row>
    <row r="34" spans="1:24" ht="48" x14ac:dyDescent="0.2">
      <c r="A34" s="41">
        <v>26</v>
      </c>
      <c r="B34" s="41">
        <v>97326</v>
      </c>
      <c r="C34" s="41"/>
      <c r="D34" s="42" t="s">
        <v>81</v>
      </c>
      <c r="E34" s="43" t="s">
        <v>31</v>
      </c>
      <c r="F34" s="44">
        <f>ROUND(H34*0.03,2)</f>
        <v>57828.78</v>
      </c>
      <c r="G34" s="41" t="s">
        <v>65</v>
      </c>
      <c r="H34" s="45">
        <v>1927626</v>
      </c>
      <c r="I34" s="45"/>
      <c r="J34" s="45">
        <v>1927626</v>
      </c>
      <c r="K34" s="45"/>
      <c r="L34" s="45"/>
      <c r="M34" s="45"/>
      <c r="N34" s="45"/>
      <c r="O34" s="45"/>
      <c r="P34" s="45"/>
      <c r="Q34" s="45"/>
      <c r="R34" s="45"/>
      <c r="S34" s="45"/>
      <c r="T34" s="45">
        <f t="shared" si="1"/>
        <v>3855252</v>
      </c>
      <c r="U34" s="46">
        <v>4211.84</v>
      </c>
      <c r="V34" s="42" t="s">
        <v>42</v>
      </c>
      <c r="W34" s="33">
        <v>64523</v>
      </c>
      <c r="X34" s="33"/>
    </row>
    <row r="35" spans="1:24" ht="48" x14ac:dyDescent="0.2">
      <c r="A35" s="41">
        <v>27</v>
      </c>
      <c r="B35" s="41">
        <v>97327</v>
      </c>
      <c r="C35" s="41"/>
      <c r="D35" s="42" t="s">
        <v>82</v>
      </c>
      <c r="E35" s="43" t="s">
        <v>31</v>
      </c>
      <c r="F35" s="44"/>
      <c r="G35" s="41" t="s">
        <v>65</v>
      </c>
      <c r="H35" s="45"/>
      <c r="I35" s="45">
        <v>648064</v>
      </c>
      <c r="J35" s="45">
        <v>648064</v>
      </c>
      <c r="K35" s="45"/>
      <c r="L35" s="45"/>
      <c r="M35" s="45"/>
      <c r="N35" s="45"/>
      <c r="O35" s="45"/>
      <c r="P35" s="45"/>
      <c r="Q35" s="45"/>
      <c r="R35" s="45"/>
      <c r="S35" s="45"/>
      <c r="T35" s="45">
        <f t="shared" si="1"/>
        <v>1296128</v>
      </c>
      <c r="U35" s="46">
        <v>1324.98</v>
      </c>
      <c r="V35" s="42" t="s">
        <v>42</v>
      </c>
      <c r="W35" s="33">
        <v>64523</v>
      </c>
      <c r="X35" s="33"/>
    </row>
    <row r="36" spans="1:24" ht="48" x14ac:dyDescent="0.2">
      <c r="A36" s="41">
        <v>28</v>
      </c>
      <c r="B36" s="41">
        <v>97328</v>
      </c>
      <c r="C36" s="41"/>
      <c r="D36" s="42" t="s">
        <v>83</v>
      </c>
      <c r="E36" s="43" t="s">
        <v>84</v>
      </c>
      <c r="F36" s="44"/>
      <c r="G36" s="41" t="s">
        <v>65</v>
      </c>
      <c r="H36" s="45"/>
      <c r="I36" s="45">
        <v>624973</v>
      </c>
      <c r="J36" s="45">
        <v>624973</v>
      </c>
      <c r="K36" s="45"/>
      <c r="L36" s="45"/>
      <c r="M36" s="45"/>
      <c r="N36" s="45"/>
      <c r="O36" s="45"/>
      <c r="P36" s="45"/>
      <c r="Q36" s="45"/>
      <c r="R36" s="45"/>
      <c r="S36" s="45"/>
      <c r="T36" s="45">
        <f t="shared" si="1"/>
        <v>1249946</v>
      </c>
      <c r="U36" s="46">
        <v>1273.6099999999999</v>
      </c>
      <c r="V36" s="42" t="s">
        <v>42</v>
      </c>
      <c r="W36" s="33">
        <v>64523</v>
      </c>
      <c r="X36" s="33"/>
    </row>
    <row r="37" spans="1:24" x14ac:dyDescent="0.2">
      <c r="A37" s="41">
        <v>29</v>
      </c>
      <c r="B37" s="41">
        <v>97329</v>
      </c>
      <c r="C37" s="41"/>
      <c r="D37" s="42" t="s">
        <v>85</v>
      </c>
      <c r="E37" s="43" t="s">
        <v>31</v>
      </c>
      <c r="F37" s="44"/>
      <c r="G37" s="41" t="s">
        <v>69</v>
      </c>
      <c r="H37" s="45"/>
      <c r="I37" s="45">
        <v>3500</v>
      </c>
      <c r="J37" s="45">
        <v>0</v>
      </c>
      <c r="K37" s="45"/>
      <c r="L37" s="45"/>
      <c r="M37" s="45"/>
      <c r="N37" s="45"/>
      <c r="O37" s="45"/>
      <c r="P37" s="45"/>
      <c r="Q37" s="45"/>
      <c r="R37" s="45"/>
      <c r="S37" s="45"/>
      <c r="T37" s="45">
        <f t="shared" si="1"/>
        <v>3500</v>
      </c>
      <c r="U37" s="46"/>
      <c r="V37" s="42"/>
      <c r="W37" s="33" t="s">
        <v>45</v>
      </c>
      <c r="X37" s="33"/>
    </row>
    <row r="38" spans="1:24" ht="24" x14ac:dyDescent="0.2">
      <c r="A38" s="41">
        <v>30</v>
      </c>
      <c r="B38" s="41">
        <v>97330</v>
      </c>
      <c r="C38" s="41"/>
      <c r="D38" s="42" t="s">
        <v>86</v>
      </c>
      <c r="E38" s="43" t="s">
        <v>31</v>
      </c>
      <c r="F38" s="44"/>
      <c r="G38" s="41" t="s">
        <v>69</v>
      </c>
      <c r="H38" s="45"/>
      <c r="I38" s="45">
        <v>108043</v>
      </c>
      <c r="J38" s="45">
        <v>108042</v>
      </c>
      <c r="K38" s="45"/>
      <c r="L38" s="45"/>
      <c r="M38" s="45"/>
      <c r="N38" s="45"/>
      <c r="O38" s="45"/>
      <c r="P38" s="45"/>
      <c r="Q38" s="45"/>
      <c r="R38" s="45"/>
      <c r="S38" s="45"/>
      <c r="T38" s="45">
        <f t="shared" si="1"/>
        <v>216085</v>
      </c>
      <c r="U38" s="46">
        <v>1</v>
      </c>
      <c r="V38" s="42" t="s">
        <v>87</v>
      </c>
      <c r="W38" s="33">
        <v>60</v>
      </c>
      <c r="X38" s="33"/>
    </row>
    <row r="39" spans="1:24" ht="24" x14ac:dyDescent="0.2">
      <c r="A39" s="41">
        <v>31</v>
      </c>
      <c r="B39" s="41">
        <v>97331</v>
      </c>
      <c r="C39" s="41"/>
      <c r="D39" s="42" t="s">
        <v>88</v>
      </c>
      <c r="E39" s="43" t="s">
        <v>31</v>
      </c>
      <c r="F39" s="44"/>
      <c r="G39" s="41" t="s">
        <v>69</v>
      </c>
      <c r="H39" s="45"/>
      <c r="I39" s="45">
        <v>108000</v>
      </c>
      <c r="J39" s="45">
        <v>108000</v>
      </c>
      <c r="K39" s="45"/>
      <c r="L39" s="45"/>
      <c r="M39" s="45"/>
      <c r="N39" s="45"/>
      <c r="O39" s="45"/>
      <c r="P39" s="45"/>
      <c r="Q39" s="45"/>
      <c r="R39" s="45"/>
      <c r="S39" s="45"/>
      <c r="T39" s="45">
        <f t="shared" si="1"/>
        <v>216000</v>
      </c>
      <c r="U39" s="46">
        <v>1</v>
      </c>
      <c r="V39" s="42" t="s">
        <v>87</v>
      </c>
      <c r="W39" s="33">
        <v>60</v>
      </c>
      <c r="X39" s="33"/>
    </row>
    <row r="40" spans="1:24" ht="24" x14ac:dyDescent="0.2">
      <c r="A40" s="41">
        <v>32</v>
      </c>
      <c r="B40" s="41">
        <v>97332</v>
      </c>
      <c r="C40" s="41"/>
      <c r="D40" s="42" t="s">
        <v>89</v>
      </c>
      <c r="E40" s="43" t="s">
        <v>31</v>
      </c>
      <c r="F40" s="44"/>
      <c r="G40" s="41" t="s">
        <v>69</v>
      </c>
      <c r="H40" s="45"/>
      <c r="I40" s="45">
        <v>66650</v>
      </c>
      <c r="J40" s="45">
        <v>66650</v>
      </c>
      <c r="K40" s="45"/>
      <c r="L40" s="45"/>
      <c r="M40" s="45"/>
      <c r="N40" s="45"/>
      <c r="O40" s="45"/>
      <c r="P40" s="45"/>
      <c r="Q40" s="45"/>
      <c r="R40" s="45"/>
      <c r="S40" s="45"/>
      <c r="T40" s="45">
        <f t="shared" si="1"/>
        <v>133300</v>
      </c>
      <c r="U40" s="46">
        <v>1</v>
      </c>
      <c r="V40" s="42" t="s">
        <v>87</v>
      </c>
      <c r="W40" s="33">
        <v>60</v>
      </c>
      <c r="X40" s="33"/>
    </row>
    <row r="41" spans="1:24" ht="24" x14ac:dyDescent="0.2">
      <c r="A41" s="41">
        <v>33</v>
      </c>
      <c r="B41" s="41">
        <v>97333</v>
      </c>
      <c r="C41" s="41"/>
      <c r="D41" s="42" t="s">
        <v>90</v>
      </c>
      <c r="E41" s="43" t="s">
        <v>31</v>
      </c>
      <c r="F41" s="44"/>
      <c r="G41" s="41" t="s">
        <v>69</v>
      </c>
      <c r="H41" s="45"/>
      <c r="I41" s="45">
        <v>22125</v>
      </c>
      <c r="J41" s="45">
        <v>22125</v>
      </c>
      <c r="K41" s="45"/>
      <c r="L41" s="45"/>
      <c r="M41" s="45"/>
      <c r="N41" s="45"/>
      <c r="O41" s="45"/>
      <c r="P41" s="45"/>
      <c r="Q41" s="45"/>
      <c r="R41" s="45"/>
      <c r="S41" s="45"/>
      <c r="T41" s="45">
        <f t="shared" ref="T41:T73" si="2">SUM(H41:S41)</f>
        <v>44250</v>
      </c>
      <c r="U41" s="46">
        <v>1</v>
      </c>
      <c r="V41" s="42" t="s">
        <v>87</v>
      </c>
      <c r="W41" s="33">
        <v>60</v>
      </c>
      <c r="X41" s="33"/>
    </row>
    <row r="42" spans="1:24" ht="24" x14ac:dyDescent="0.2">
      <c r="A42" s="41">
        <v>34</v>
      </c>
      <c r="B42" s="41">
        <v>97334</v>
      </c>
      <c r="C42" s="41"/>
      <c r="D42" s="42" t="s">
        <v>91</v>
      </c>
      <c r="E42" s="43" t="s">
        <v>31</v>
      </c>
      <c r="F42" s="44"/>
      <c r="G42" s="41" t="s">
        <v>69</v>
      </c>
      <c r="H42" s="45"/>
      <c r="I42" s="45">
        <v>59654</v>
      </c>
      <c r="J42" s="45">
        <v>59654</v>
      </c>
      <c r="K42" s="45"/>
      <c r="L42" s="45"/>
      <c r="M42" s="45"/>
      <c r="N42" s="45"/>
      <c r="O42" s="45"/>
      <c r="P42" s="45"/>
      <c r="Q42" s="45"/>
      <c r="R42" s="45"/>
      <c r="S42" s="45"/>
      <c r="T42" s="45">
        <f t="shared" si="2"/>
        <v>119308</v>
      </c>
      <c r="U42" s="46">
        <v>1</v>
      </c>
      <c r="V42" s="42" t="s">
        <v>87</v>
      </c>
      <c r="W42" s="33">
        <v>60</v>
      </c>
      <c r="X42" s="33"/>
    </row>
    <row r="43" spans="1:24" ht="36" x14ac:dyDescent="0.2">
      <c r="A43" s="41">
        <v>35</v>
      </c>
      <c r="B43" s="41">
        <v>97335</v>
      </c>
      <c r="C43" s="41"/>
      <c r="D43" s="42" t="s">
        <v>92</v>
      </c>
      <c r="E43" s="43" t="s">
        <v>31</v>
      </c>
      <c r="F43" s="44"/>
      <c r="G43" s="41" t="s">
        <v>69</v>
      </c>
      <c r="H43" s="45"/>
      <c r="I43" s="45">
        <v>10200</v>
      </c>
      <c r="J43" s="45">
        <v>10200</v>
      </c>
      <c r="K43" s="45"/>
      <c r="L43" s="45"/>
      <c r="M43" s="45"/>
      <c r="N43" s="45"/>
      <c r="O43" s="45"/>
      <c r="P43" s="45"/>
      <c r="Q43" s="45"/>
      <c r="R43" s="45"/>
      <c r="S43" s="45"/>
      <c r="T43" s="45">
        <f t="shared" si="2"/>
        <v>20400</v>
      </c>
      <c r="U43" s="46">
        <v>1</v>
      </c>
      <c r="V43" s="42" t="s">
        <v>87</v>
      </c>
      <c r="W43" s="33">
        <v>60</v>
      </c>
      <c r="X43" s="33"/>
    </row>
    <row r="44" spans="1:24" x14ac:dyDescent="0.2">
      <c r="A44" s="41">
        <v>36</v>
      </c>
      <c r="B44" s="41">
        <v>97336</v>
      </c>
      <c r="C44" s="41"/>
      <c r="D44" s="42" t="s">
        <v>93</v>
      </c>
      <c r="E44" s="43" t="s">
        <v>31</v>
      </c>
      <c r="F44" s="44"/>
      <c r="G44" s="41" t="s">
        <v>69</v>
      </c>
      <c r="H44" s="45"/>
      <c r="I44" s="45">
        <v>18900</v>
      </c>
      <c r="J44" s="45">
        <v>18900</v>
      </c>
      <c r="K44" s="45"/>
      <c r="L44" s="45"/>
      <c r="M44" s="45"/>
      <c r="N44" s="45"/>
      <c r="O44" s="45"/>
      <c r="P44" s="45"/>
      <c r="Q44" s="45"/>
      <c r="R44" s="45"/>
      <c r="S44" s="45"/>
      <c r="T44" s="45">
        <f t="shared" si="2"/>
        <v>37800</v>
      </c>
      <c r="U44" s="46">
        <v>1</v>
      </c>
      <c r="V44" s="42" t="s">
        <v>87</v>
      </c>
      <c r="W44" s="33">
        <v>60</v>
      </c>
      <c r="X44" s="33"/>
    </row>
    <row r="45" spans="1:24" ht="24" x14ac:dyDescent="0.2">
      <c r="A45" s="41">
        <v>37</v>
      </c>
      <c r="B45" s="41">
        <v>97337</v>
      </c>
      <c r="C45" s="41"/>
      <c r="D45" s="42" t="s">
        <v>94</v>
      </c>
      <c r="E45" s="43" t="s">
        <v>31</v>
      </c>
      <c r="F45" s="44"/>
      <c r="G45" s="41" t="s">
        <v>69</v>
      </c>
      <c r="H45" s="45"/>
      <c r="I45" s="45">
        <v>5100</v>
      </c>
      <c r="J45" s="45">
        <v>5100</v>
      </c>
      <c r="K45" s="45"/>
      <c r="L45" s="45"/>
      <c r="M45" s="45"/>
      <c r="N45" s="45"/>
      <c r="O45" s="45"/>
      <c r="P45" s="45"/>
      <c r="Q45" s="45"/>
      <c r="R45" s="45"/>
      <c r="S45" s="45"/>
      <c r="T45" s="45">
        <f t="shared" si="2"/>
        <v>10200</v>
      </c>
      <c r="U45" s="46">
        <v>1</v>
      </c>
      <c r="V45" s="42" t="s">
        <v>87</v>
      </c>
      <c r="W45" s="33">
        <v>60</v>
      </c>
      <c r="X45" s="33"/>
    </row>
    <row r="46" spans="1:24" x14ac:dyDescent="0.2">
      <c r="A46" s="41">
        <v>38</v>
      </c>
      <c r="B46" s="41">
        <v>97338</v>
      </c>
      <c r="C46" s="41"/>
      <c r="D46" s="42" t="s">
        <v>95</v>
      </c>
      <c r="E46" s="43" t="s">
        <v>31</v>
      </c>
      <c r="F46" s="44"/>
      <c r="G46" s="41" t="s">
        <v>69</v>
      </c>
      <c r="H46" s="45"/>
      <c r="I46" s="45">
        <v>10875</v>
      </c>
      <c r="J46" s="45">
        <v>10875</v>
      </c>
      <c r="K46" s="45"/>
      <c r="L46" s="45"/>
      <c r="M46" s="45"/>
      <c r="N46" s="45"/>
      <c r="O46" s="45"/>
      <c r="P46" s="45"/>
      <c r="Q46" s="45"/>
      <c r="R46" s="45"/>
      <c r="S46" s="45"/>
      <c r="T46" s="45">
        <f t="shared" si="2"/>
        <v>21750</v>
      </c>
      <c r="U46" s="46">
        <v>1</v>
      </c>
      <c r="V46" s="42" t="s">
        <v>87</v>
      </c>
      <c r="W46" s="33">
        <v>60</v>
      </c>
      <c r="X46" s="33"/>
    </row>
    <row r="47" spans="1:24" ht="24" x14ac:dyDescent="0.2">
      <c r="A47" s="41">
        <v>39</v>
      </c>
      <c r="B47" s="41">
        <v>97339</v>
      </c>
      <c r="C47" s="41"/>
      <c r="D47" s="42" t="s">
        <v>96</v>
      </c>
      <c r="E47" s="43" t="s">
        <v>31</v>
      </c>
      <c r="F47" s="44"/>
      <c r="G47" s="41" t="s">
        <v>69</v>
      </c>
      <c r="H47" s="45"/>
      <c r="I47" s="45">
        <v>5100</v>
      </c>
      <c r="J47" s="45">
        <v>5100</v>
      </c>
      <c r="K47" s="45"/>
      <c r="L47" s="45"/>
      <c r="M47" s="45"/>
      <c r="N47" s="45"/>
      <c r="O47" s="45"/>
      <c r="P47" s="45"/>
      <c r="Q47" s="45"/>
      <c r="R47" s="45"/>
      <c r="S47" s="45"/>
      <c r="T47" s="45">
        <f t="shared" si="2"/>
        <v>10200</v>
      </c>
      <c r="U47" s="46">
        <v>1</v>
      </c>
      <c r="V47" s="42" t="s">
        <v>87</v>
      </c>
      <c r="W47" s="33">
        <v>60</v>
      </c>
      <c r="X47" s="33"/>
    </row>
    <row r="48" spans="1:24" x14ac:dyDescent="0.2">
      <c r="A48" s="41">
        <v>40</v>
      </c>
      <c r="B48" s="41">
        <v>97340</v>
      </c>
      <c r="C48" s="41"/>
      <c r="D48" s="42" t="s">
        <v>97</v>
      </c>
      <c r="E48" s="43" t="s">
        <v>31</v>
      </c>
      <c r="F48" s="44"/>
      <c r="G48" s="41" t="s">
        <v>69</v>
      </c>
      <c r="H48" s="45"/>
      <c r="I48" s="45">
        <v>9450</v>
      </c>
      <c r="J48" s="45">
        <v>9450</v>
      </c>
      <c r="K48" s="45"/>
      <c r="L48" s="45"/>
      <c r="M48" s="45"/>
      <c r="N48" s="45"/>
      <c r="O48" s="45"/>
      <c r="P48" s="45"/>
      <c r="Q48" s="45"/>
      <c r="R48" s="45"/>
      <c r="S48" s="45"/>
      <c r="T48" s="45">
        <f t="shared" si="2"/>
        <v>18900</v>
      </c>
      <c r="U48" s="46">
        <v>1</v>
      </c>
      <c r="V48" s="42" t="s">
        <v>87</v>
      </c>
      <c r="W48" s="33">
        <v>60</v>
      </c>
      <c r="X48" s="33"/>
    </row>
    <row r="49" spans="1:24" ht="24" x14ac:dyDescent="0.2">
      <c r="A49" s="41">
        <v>41</v>
      </c>
      <c r="B49" s="41">
        <v>97341</v>
      </c>
      <c r="C49" s="41"/>
      <c r="D49" s="42" t="s">
        <v>94</v>
      </c>
      <c r="E49" s="43" t="s">
        <v>31</v>
      </c>
      <c r="F49" s="44"/>
      <c r="G49" s="41" t="s">
        <v>69</v>
      </c>
      <c r="H49" s="45"/>
      <c r="I49" s="45">
        <v>5100</v>
      </c>
      <c r="J49" s="45">
        <v>5100</v>
      </c>
      <c r="K49" s="45"/>
      <c r="L49" s="45"/>
      <c r="M49" s="45"/>
      <c r="N49" s="45"/>
      <c r="O49" s="45"/>
      <c r="P49" s="45"/>
      <c r="Q49" s="45"/>
      <c r="R49" s="45"/>
      <c r="S49" s="45"/>
      <c r="T49" s="45">
        <f t="shared" si="2"/>
        <v>10200</v>
      </c>
      <c r="U49" s="46">
        <v>1</v>
      </c>
      <c r="V49" s="42" t="s">
        <v>87</v>
      </c>
      <c r="W49" s="33">
        <v>60</v>
      </c>
      <c r="X49" s="33"/>
    </row>
    <row r="50" spans="1:24" x14ac:dyDescent="0.2">
      <c r="A50" s="41">
        <v>42</v>
      </c>
      <c r="B50" s="41">
        <v>97342</v>
      </c>
      <c r="C50" s="41"/>
      <c r="D50" s="42" t="s">
        <v>98</v>
      </c>
      <c r="E50" s="43" t="s">
        <v>31</v>
      </c>
      <c r="F50" s="44"/>
      <c r="G50" s="41" t="s">
        <v>69</v>
      </c>
      <c r="H50" s="45"/>
      <c r="I50" s="45">
        <v>9450</v>
      </c>
      <c r="J50" s="45">
        <v>9450</v>
      </c>
      <c r="K50" s="45"/>
      <c r="L50" s="45"/>
      <c r="M50" s="45"/>
      <c r="N50" s="45"/>
      <c r="O50" s="45"/>
      <c r="P50" s="45"/>
      <c r="Q50" s="45"/>
      <c r="R50" s="45"/>
      <c r="S50" s="45"/>
      <c r="T50" s="45">
        <f t="shared" si="2"/>
        <v>18900</v>
      </c>
      <c r="U50" s="46">
        <v>1</v>
      </c>
      <c r="V50" s="42" t="s">
        <v>87</v>
      </c>
      <c r="W50" s="33">
        <v>60</v>
      </c>
      <c r="X50" s="33"/>
    </row>
    <row r="51" spans="1:24" ht="24" x14ac:dyDescent="0.2">
      <c r="A51" s="41">
        <v>43</v>
      </c>
      <c r="B51" s="41">
        <v>97343</v>
      </c>
      <c r="C51" s="41"/>
      <c r="D51" s="42" t="s">
        <v>99</v>
      </c>
      <c r="E51" s="43" t="s">
        <v>31</v>
      </c>
      <c r="F51" s="44"/>
      <c r="G51" s="41" t="s">
        <v>69</v>
      </c>
      <c r="H51" s="45"/>
      <c r="I51" s="45">
        <v>10200</v>
      </c>
      <c r="J51" s="45">
        <v>10200</v>
      </c>
      <c r="K51" s="45"/>
      <c r="L51" s="45"/>
      <c r="M51" s="45"/>
      <c r="N51" s="45"/>
      <c r="O51" s="45"/>
      <c r="P51" s="45"/>
      <c r="Q51" s="45"/>
      <c r="R51" s="45"/>
      <c r="S51" s="45"/>
      <c r="T51" s="45">
        <f t="shared" si="2"/>
        <v>20400</v>
      </c>
      <c r="U51" s="46">
        <v>1</v>
      </c>
      <c r="V51" s="42" t="s">
        <v>87</v>
      </c>
      <c r="W51" s="33">
        <v>60</v>
      </c>
      <c r="X51" s="33"/>
    </row>
    <row r="52" spans="1:24" x14ac:dyDescent="0.2">
      <c r="A52" s="41">
        <v>44</v>
      </c>
      <c r="B52" s="41">
        <v>97344</v>
      </c>
      <c r="C52" s="41"/>
      <c r="D52" s="42" t="s">
        <v>100</v>
      </c>
      <c r="E52" s="43" t="s">
        <v>31</v>
      </c>
      <c r="F52" s="44"/>
      <c r="G52" s="41" t="s">
        <v>69</v>
      </c>
      <c r="H52" s="45"/>
      <c r="I52" s="45">
        <v>17628</v>
      </c>
      <c r="J52" s="45">
        <v>17627</v>
      </c>
      <c r="K52" s="45"/>
      <c r="L52" s="45"/>
      <c r="M52" s="45"/>
      <c r="N52" s="45"/>
      <c r="O52" s="45"/>
      <c r="P52" s="45"/>
      <c r="Q52" s="45"/>
      <c r="R52" s="45"/>
      <c r="S52" s="45"/>
      <c r="T52" s="45">
        <f t="shared" si="2"/>
        <v>35255</v>
      </c>
      <c r="U52" s="46">
        <v>1</v>
      </c>
      <c r="V52" s="42" t="s">
        <v>87</v>
      </c>
      <c r="W52" s="33">
        <v>60</v>
      </c>
      <c r="X52" s="33"/>
    </row>
    <row r="53" spans="1:24" ht="24" x14ac:dyDescent="0.2">
      <c r="A53" s="41">
        <v>45</v>
      </c>
      <c r="B53" s="41">
        <v>97345</v>
      </c>
      <c r="C53" s="41"/>
      <c r="D53" s="42" t="s">
        <v>94</v>
      </c>
      <c r="E53" s="43" t="s">
        <v>31</v>
      </c>
      <c r="F53" s="44"/>
      <c r="G53" s="41" t="s">
        <v>69</v>
      </c>
      <c r="H53" s="45"/>
      <c r="I53" s="45">
        <v>10200</v>
      </c>
      <c r="J53" s="45">
        <v>10200</v>
      </c>
      <c r="K53" s="45"/>
      <c r="L53" s="45"/>
      <c r="M53" s="45"/>
      <c r="N53" s="45"/>
      <c r="O53" s="45"/>
      <c r="P53" s="45"/>
      <c r="Q53" s="45"/>
      <c r="R53" s="45"/>
      <c r="S53" s="45"/>
      <c r="T53" s="45">
        <f t="shared" si="2"/>
        <v>20400</v>
      </c>
      <c r="U53" s="46">
        <v>1</v>
      </c>
      <c r="V53" s="42" t="s">
        <v>87</v>
      </c>
      <c r="W53" s="33">
        <v>60</v>
      </c>
      <c r="X53" s="33"/>
    </row>
    <row r="54" spans="1:24" x14ac:dyDescent="0.2">
      <c r="A54" s="41">
        <v>46</v>
      </c>
      <c r="B54" s="41">
        <v>97346</v>
      </c>
      <c r="C54" s="41"/>
      <c r="D54" s="42" t="s">
        <v>101</v>
      </c>
      <c r="E54" s="43" t="s">
        <v>31</v>
      </c>
      <c r="F54" s="44"/>
      <c r="G54" s="41" t="s">
        <v>69</v>
      </c>
      <c r="H54" s="45"/>
      <c r="I54" s="45">
        <v>21750</v>
      </c>
      <c r="J54" s="45">
        <v>21750</v>
      </c>
      <c r="K54" s="45"/>
      <c r="L54" s="45"/>
      <c r="M54" s="45"/>
      <c r="N54" s="45"/>
      <c r="O54" s="45"/>
      <c r="P54" s="45"/>
      <c r="Q54" s="45"/>
      <c r="R54" s="45"/>
      <c r="S54" s="45"/>
      <c r="T54" s="45">
        <f t="shared" si="2"/>
        <v>43500</v>
      </c>
      <c r="U54" s="46">
        <v>1</v>
      </c>
      <c r="V54" s="42" t="s">
        <v>87</v>
      </c>
      <c r="W54" s="33">
        <v>60</v>
      </c>
      <c r="X54" s="33"/>
    </row>
    <row r="55" spans="1:24" ht="24" x14ac:dyDescent="0.2">
      <c r="A55" s="41">
        <v>47</v>
      </c>
      <c r="B55" s="41">
        <v>97347</v>
      </c>
      <c r="C55" s="41"/>
      <c r="D55" s="42" t="s">
        <v>99</v>
      </c>
      <c r="E55" s="43" t="s">
        <v>31</v>
      </c>
      <c r="F55" s="44"/>
      <c r="G55" s="41" t="s">
        <v>69</v>
      </c>
      <c r="H55" s="45"/>
      <c r="I55" s="45">
        <v>10200</v>
      </c>
      <c r="J55" s="45">
        <v>10200</v>
      </c>
      <c r="K55" s="45"/>
      <c r="L55" s="45"/>
      <c r="M55" s="45"/>
      <c r="N55" s="45"/>
      <c r="O55" s="45"/>
      <c r="P55" s="45"/>
      <c r="Q55" s="45"/>
      <c r="R55" s="45"/>
      <c r="S55" s="45"/>
      <c r="T55" s="45">
        <f t="shared" si="2"/>
        <v>20400</v>
      </c>
      <c r="U55" s="46">
        <v>1</v>
      </c>
      <c r="V55" s="42" t="s">
        <v>87</v>
      </c>
      <c r="W55" s="33">
        <v>60</v>
      </c>
      <c r="X55" s="33"/>
    </row>
    <row r="56" spans="1:24" x14ac:dyDescent="0.2">
      <c r="A56" s="41">
        <v>48</v>
      </c>
      <c r="B56" s="41">
        <v>97348</v>
      </c>
      <c r="C56" s="41"/>
      <c r="D56" s="42" t="s">
        <v>102</v>
      </c>
      <c r="E56" s="43" t="s">
        <v>31</v>
      </c>
      <c r="F56" s="44"/>
      <c r="G56" s="41" t="s">
        <v>69</v>
      </c>
      <c r="H56" s="45"/>
      <c r="I56" s="45">
        <v>18900</v>
      </c>
      <c r="J56" s="45">
        <v>18900</v>
      </c>
      <c r="K56" s="45"/>
      <c r="L56" s="45"/>
      <c r="M56" s="45"/>
      <c r="N56" s="45"/>
      <c r="O56" s="45"/>
      <c r="P56" s="45"/>
      <c r="Q56" s="45"/>
      <c r="R56" s="45"/>
      <c r="S56" s="45"/>
      <c r="T56" s="45">
        <f t="shared" si="2"/>
        <v>37800</v>
      </c>
      <c r="U56" s="46">
        <v>1</v>
      </c>
      <c r="V56" s="42" t="s">
        <v>87</v>
      </c>
      <c r="W56" s="33">
        <v>60</v>
      </c>
      <c r="X56" s="33"/>
    </row>
    <row r="57" spans="1:24" ht="48" x14ac:dyDescent="0.2">
      <c r="A57" s="41">
        <v>49</v>
      </c>
      <c r="B57" s="41">
        <v>97349</v>
      </c>
      <c r="C57" s="41"/>
      <c r="D57" s="42" t="s">
        <v>103</v>
      </c>
      <c r="E57" s="43" t="s">
        <v>31</v>
      </c>
      <c r="F57" s="44"/>
      <c r="G57" s="41" t="s">
        <v>104</v>
      </c>
      <c r="H57" s="45"/>
      <c r="I57" s="45"/>
      <c r="J57" s="45"/>
      <c r="K57" s="45"/>
      <c r="L57" s="45"/>
      <c r="M57" s="45"/>
      <c r="N57" s="45"/>
      <c r="O57" s="45"/>
      <c r="P57" s="45"/>
      <c r="Q57" s="45">
        <v>21568.5</v>
      </c>
      <c r="R57" s="45"/>
      <c r="S57" s="45"/>
      <c r="T57" s="45">
        <f t="shared" si="2"/>
        <v>21568.5</v>
      </c>
      <c r="U57" s="46">
        <v>1</v>
      </c>
      <c r="V57" s="42" t="s">
        <v>105</v>
      </c>
      <c r="W57" s="33">
        <v>64523</v>
      </c>
      <c r="X57" s="33"/>
    </row>
    <row r="58" spans="1:24" ht="36" x14ac:dyDescent="0.2">
      <c r="A58" s="41">
        <v>50</v>
      </c>
      <c r="B58" s="41">
        <v>97350</v>
      </c>
      <c r="C58" s="41"/>
      <c r="D58" s="42" t="s">
        <v>106</v>
      </c>
      <c r="E58" s="43" t="s">
        <v>31</v>
      </c>
      <c r="F58" s="44"/>
      <c r="G58" s="41" t="s">
        <v>55</v>
      </c>
      <c r="H58" s="45">
        <v>89103.86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>
        <f t="shared" si="2"/>
        <v>89103.86</v>
      </c>
      <c r="U58" s="46">
        <v>250</v>
      </c>
      <c r="V58" s="42" t="s">
        <v>51</v>
      </c>
      <c r="W58" s="33">
        <v>32</v>
      </c>
      <c r="X58" s="33"/>
    </row>
    <row r="59" spans="1:24" ht="36" x14ac:dyDescent="0.2">
      <c r="A59" s="41">
        <v>51</v>
      </c>
      <c r="B59" s="41">
        <v>97351</v>
      </c>
      <c r="C59" s="41"/>
      <c r="D59" s="42" t="s">
        <v>107</v>
      </c>
      <c r="E59" s="43" t="s">
        <v>63</v>
      </c>
      <c r="F59" s="44"/>
      <c r="G59" s="41" t="s">
        <v>55</v>
      </c>
      <c r="H59" s="45">
        <v>44163.14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>
        <f t="shared" si="2"/>
        <v>44163.14</v>
      </c>
      <c r="U59" s="46">
        <v>205</v>
      </c>
      <c r="V59" s="42" t="s">
        <v>51</v>
      </c>
      <c r="W59" s="33">
        <v>28</v>
      </c>
      <c r="X59" s="33"/>
    </row>
    <row r="60" spans="1:24" ht="36" x14ac:dyDescent="0.2">
      <c r="A60" s="41">
        <v>52</v>
      </c>
      <c r="B60" s="41">
        <v>97352</v>
      </c>
      <c r="C60" s="41"/>
      <c r="D60" s="42" t="s">
        <v>108</v>
      </c>
      <c r="E60" s="43" t="s">
        <v>63</v>
      </c>
      <c r="F60" s="44"/>
      <c r="G60" s="41" t="s">
        <v>55</v>
      </c>
      <c r="H60" s="45">
        <v>32909.54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>
        <f t="shared" si="2"/>
        <v>32909.54</v>
      </c>
      <c r="U60" s="46">
        <v>124</v>
      </c>
      <c r="V60" s="42" t="s">
        <v>51</v>
      </c>
      <c r="W60" s="33">
        <v>41</v>
      </c>
      <c r="X60" s="33"/>
    </row>
    <row r="61" spans="1:24" ht="36" x14ac:dyDescent="0.2">
      <c r="A61" s="41">
        <v>53</v>
      </c>
      <c r="B61" s="41">
        <v>97353</v>
      </c>
      <c r="C61" s="41"/>
      <c r="D61" s="42" t="s">
        <v>109</v>
      </c>
      <c r="E61" s="43" t="s">
        <v>50</v>
      </c>
      <c r="F61" s="44"/>
      <c r="G61" s="41" t="s">
        <v>55</v>
      </c>
      <c r="H61" s="45">
        <v>116257.43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>
        <f t="shared" si="2"/>
        <v>116257.43</v>
      </c>
      <c r="U61" s="46">
        <v>225</v>
      </c>
      <c r="V61" s="42" t="s">
        <v>51</v>
      </c>
      <c r="W61" s="33">
        <v>23</v>
      </c>
      <c r="X61" s="33"/>
    </row>
    <row r="62" spans="1:24" ht="36" x14ac:dyDescent="0.2">
      <c r="A62" s="41">
        <v>54</v>
      </c>
      <c r="B62" s="41">
        <v>97354</v>
      </c>
      <c r="C62" s="41"/>
      <c r="D62" s="42" t="s">
        <v>110</v>
      </c>
      <c r="E62" s="43" t="s">
        <v>63</v>
      </c>
      <c r="F62" s="44"/>
      <c r="G62" s="41" t="s">
        <v>55</v>
      </c>
      <c r="H62" s="45">
        <v>21178.959999999999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>
        <f t="shared" si="2"/>
        <v>21178.959999999999</v>
      </c>
      <c r="U62" s="46">
        <v>70</v>
      </c>
      <c r="V62" s="42" t="s">
        <v>51</v>
      </c>
      <c r="W62" s="33">
        <v>25</v>
      </c>
      <c r="X62" s="33"/>
    </row>
    <row r="63" spans="1:24" ht="48" x14ac:dyDescent="0.2">
      <c r="A63" s="41">
        <v>55</v>
      </c>
      <c r="B63" s="41">
        <v>97355</v>
      </c>
      <c r="C63" s="41"/>
      <c r="D63" s="42" t="s">
        <v>111</v>
      </c>
      <c r="E63" s="43" t="s">
        <v>112</v>
      </c>
      <c r="F63" s="44"/>
      <c r="G63" s="41" t="s">
        <v>60</v>
      </c>
      <c r="H63" s="45"/>
      <c r="I63" s="45">
        <v>1308190.8500000001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>
        <f t="shared" si="2"/>
        <v>1308190.8500000001</v>
      </c>
      <c r="U63" s="46">
        <f>8*12</f>
        <v>96</v>
      </c>
      <c r="V63" s="53" t="s">
        <v>42</v>
      </c>
      <c r="W63" s="52">
        <v>320</v>
      </c>
      <c r="X63" s="52"/>
    </row>
    <row r="64" spans="1:24" ht="36" x14ac:dyDescent="0.2">
      <c r="A64" s="41">
        <v>56</v>
      </c>
      <c r="B64" s="41">
        <v>97356</v>
      </c>
      <c r="C64" s="41"/>
      <c r="D64" s="42" t="s">
        <v>113</v>
      </c>
      <c r="E64" s="43" t="s">
        <v>114</v>
      </c>
      <c r="F64" s="44"/>
      <c r="G64" s="41" t="s">
        <v>60</v>
      </c>
      <c r="H64" s="45">
        <v>319433.99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>
        <f t="shared" si="2"/>
        <v>319433.99</v>
      </c>
      <c r="U64" s="46">
        <v>54</v>
      </c>
      <c r="V64" s="42" t="s">
        <v>42</v>
      </c>
      <c r="W64" s="33">
        <v>450</v>
      </c>
      <c r="X64" s="33"/>
    </row>
    <row r="65" spans="1:24" ht="48" x14ac:dyDescent="0.2">
      <c r="A65" s="41">
        <v>57</v>
      </c>
      <c r="B65" s="41">
        <v>97357</v>
      </c>
      <c r="C65" s="41"/>
      <c r="D65" s="42" t="s">
        <v>115</v>
      </c>
      <c r="E65" s="43" t="s">
        <v>63</v>
      </c>
      <c r="F65" s="44"/>
      <c r="G65" s="41" t="s">
        <v>65</v>
      </c>
      <c r="H65" s="45"/>
      <c r="I65" s="45"/>
      <c r="J65" s="45"/>
      <c r="K65" s="45"/>
      <c r="L65" s="45">
        <v>897803.55</v>
      </c>
      <c r="M65" s="45"/>
      <c r="N65" s="45"/>
      <c r="O65" s="45"/>
      <c r="P65" s="45"/>
      <c r="Q65" s="45"/>
      <c r="R65" s="45"/>
      <c r="S65" s="45"/>
      <c r="T65" s="45">
        <f t="shared" si="2"/>
        <v>897803.55</v>
      </c>
      <c r="U65" s="46">
        <v>1100</v>
      </c>
      <c r="V65" s="42" t="s">
        <v>42</v>
      </c>
      <c r="W65" s="33">
        <v>16524</v>
      </c>
      <c r="X65" s="33"/>
    </row>
    <row r="66" spans="1:24" ht="48" x14ac:dyDescent="0.2">
      <c r="A66" s="41">
        <v>58</v>
      </c>
      <c r="B66" s="41">
        <v>97358</v>
      </c>
      <c r="C66" s="41"/>
      <c r="D66" s="42" t="s">
        <v>116</v>
      </c>
      <c r="E66" s="43" t="s">
        <v>63</v>
      </c>
      <c r="F66" s="44"/>
      <c r="G66" s="41" t="s">
        <v>65</v>
      </c>
      <c r="H66" s="45"/>
      <c r="I66" s="45"/>
      <c r="J66" s="45"/>
      <c r="K66" s="45"/>
      <c r="L66" s="45">
        <v>888735.74</v>
      </c>
      <c r="M66" s="45"/>
      <c r="N66" s="45"/>
      <c r="O66" s="45"/>
      <c r="P66" s="45"/>
      <c r="Q66" s="45"/>
      <c r="R66" s="45"/>
      <c r="S66" s="45"/>
      <c r="T66" s="45">
        <f t="shared" si="2"/>
        <v>888735.74</v>
      </c>
      <c r="U66" s="46">
        <v>1044.68</v>
      </c>
      <c r="V66" s="42" t="s">
        <v>42</v>
      </c>
      <c r="W66" s="33">
        <v>16524</v>
      </c>
      <c r="X66" s="33"/>
    </row>
    <row r="67" spans="1:24" ht="60" x14ac:dyDescent="0.2">
      <c r="A67" s="41">
        <v>59</v>
      </c>
      <c r="B67" s="41">
        <v>97359</v>
      </c>
      <c r="C67" s="41"/>
      <c r="D67" s="42" t="s">
        <v>117</v>
      </c>
      <c r="E67" s="43" t="s">
        <v>112</v>
      </c>
      <c r="F67" s="44"/>
      <c r="G67" s="54" t="s">
        <v>65</v>
      </c>
      <c r="H67" s="45"/>
      <c r="I67" s="45"/>
      <c r="J67" s="45"/>
      <c r="K67" s="45"/>
      <c r="L67" s="45">
        <v>2209070.0099999998</v>
      </c>
      <c r="M67" s="45"/>
      <c r="N67" s="45"/>
      <c r="O67" s="45"/>
      <c r="P67" s="45"/>
      <c r="Q67" s="45"/>
      <c r="R67" s="45"/>
      <c r="S67" s="45"/>
      <c r="T67" s="45">
        <f t="shared" si="2"/>
        <v>2209070.0099999998</v>
      </c>
      <c r="U67" s="46">
        <v>1890</v>
      </c>
      <c r="V67" s="42" t="s">
        <v>42</v>
      </c>
      <c r="W67" s="33">
        <v>16524</v>
      </c>
      <c r="X67" s="33"/>
    </row>
    <row r="68" spans="1:24" ht="36" x14ac:dyDescent="0.2">
      <c r="A68" s="41">
        <v>60</v>
      </c>
      <c r="B68" s="41">
        <v>97360</v>
      </c>
      <c r="C68" s="41"/>
      <c r="D68" s="42" t="s">
        <v>118</v>
      </c>
      <c r="E68" s="55" t="s">
        <v>31</v>
      </c>
      <c r="F68" s="44">
        <f>H68*0.015</f>
        <v>32323.744799999997</v>
      </c>
      <c r="G68" s="41" t="s">
        <v>36</v>
      </c>
      <c r="H68" s="45">
        <v>2154916.3199999998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>
        <f t="shared" si="2"/>
        <v>2154916.3199999998</v>
      </c>
      <c r="U68" s="46">
        <v>445.39</v>
      </c>
      <c r="V68" s="42" t="s">
        <v>51</v>
      </c>
      <c r="W68" s="33">
        <v>64523</v>
      </c>
      <c r="X68" s="33"/>
    </row>
    <row r="69" spans="1:24" ht="36" x14ac:dyDescent="0.2">
      <c r="A69" s="41">
        <v>61</v>
      </c>
      <c r="B69" s="41">
        <v>97361</v>
      </c>
      <c r="C69" s="41"/>
      <c r="D69" s="42" t="s">
        <v>119</v>
      </c>
      <c r="E69" s="55" t="s">
        <v>31</v>
      </c>
      <c r="F69" s="44">
        <f t="shared" ref="F69:F73" si="3">H69*0.015</f>
        <v>21810.550949999997</v>
      </c>
      <c r="G69" s="41" t="s">
        <v>36</v>
      </c>
      <c r="H69" s="45">
        <v>1454036.73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>
        <f t="shared" si="2"/>
        <v>1454036.73</v>
      </c>
      <c r="U69" s="46">
        <v>786.2</v>
      </c>
      <c r="V69" s="42" t="s">
        <v>51</v>
      </c>
      <c r="W69" s="33">
        <v>64523</v>
      </c>
      <c r="X69" s="33"/>
    </row>
    <row r="70" spans="1:24" ht="24" x14ac:dyDescent="0.2">
      <c r="A70" s="41">
        <v>62</v>
      </c>
      <c r="B70" s="41">
        <v>97362</v>
      </c>
      <c r="C70" s="41"/>
      <c r="D70" s="42" t="s">
        <v>120</v>
      </c>
      <c r="E70" s="43" t="s">
        <v>31</v>
      </c>
      <c r="F70" s="44">
        <f t="shared" si="3"/>
        <v>29080.731899999999</v>
      </c>
      <c r="G70" s="41" t="s">
        <v>36</v>
      </c>
      <c r="H70" s="45">
        <v>1938715.46</v>
      </c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>
        <f t="shared" si="2"/>
        <v>1938715.46</v>
      </c>
      <c r="U70" s="46">
        <v>324.5</v>
      </c>
      <c r="V70" s="42" t="s">
        <v>51</v>
      </c>
      <c r="W70" s="33">
        <v>64523</v>
      </c>
      <c r="X70" s="33"/>
    </row>
    <row r="71" spans="1:24" ht="36" x14ac:dyDescent="0.2">
      <c r="A71" s="41">
        <v>63</v>
      </c>
      <c r="B71" s="41">
        <v>97363</v>
      </c>
      <c r="C71" s="41"/>
      <c r="D71" s="42" t="s">
        <v>121</v>
      </c>
      <c r="E71" s="43" t="s">
        <v>122</v>
      </c>
      <c r="F71" s="44">
        <f>ROUND(I71*0.03,2)</f>
        <v>39081.410000000003</v>
      </c>
      <c r="G71" s="41" t="s">
        <v>69</v>
      </c>
      <c r="H71" s="45"/>
      <c r="I71" s="45">
        <v>1302713.77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>
        <f t="shared" si="2"/>
        <v>1302713.77</v>
      </c>
      <c r="U71" s="46">
        <v>249.25</v>
      </c>
      <c r="V71" s="42" t="s">
        <v>42</v>
      </c>
      <c r="W71" s="33">
        <v>1820</v>
      </c>
      <c r="X71" s="33"/>
    </row>
    <row r="72" spans="1:24" ht="36" x14ac:dyDescent="0.2">
      <c r="A72" s="41">
        <v>64</v>
      </c>
      <c r="B72" s="41">
        <v>97364</v>
      </c>
      <c r="C72" s="41"/>
      <c r="D72" s="42" t="s">
        <v>123</v>
      </c>
      <c r="E72" s="43" t="s">
        <v>31</v>
      </c>
      <c r="F72" s="44">
        <f t="shared" si="3"/>
        <v>0</v>
      </c>
      <c r="G72" s="41" t="s">
        <v>65</v>
      </c>
      <c r="H72" s="45"/>
      <c r="I72" s="45">
        <v>2018876.2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>
        <f t="shared" si="2"/>
        <v>2018876.2</v>
      </c>
      <c r="U72" s="46">
        <v>2253.04</v>
      </c>
      <c r="V72" s="42" t="s">
        <v>42</v>
      </c>
      <c r="W72" s="33">
        <v>64523</v>
      </c>
      <c r="X72" s="33"/>
    </row>
    <row r="73" spans="1:24" ht="24" x14ac:dyDescent="0.2">
      <c r="A73" s="41">
        <v>65</v>
      </c>
      <c r="B73" s="41">
        <v>97365</v>
      </c>
      <c r="C73" s="41"/>
      <c r="D73" s="42" t="s">
        <v>124</v>
      </c>
      <c r="E73" s="43" t="s">
        <v>31</v>
      </c>
      <c r="F73" s="44">
        <f t="shared" si="3"/>
        <v>29099.305499999999</v>
      </c>
      <c r="G73" s="41" t="s">
        <v>36</v>
      </c>
      <c r="H73" s="45">
        <v>1939953.7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>
        <f t="shared" si="2"/>
        <v>1939953.7</v>
      </c>
      <c r="U73" s="46">
        <v>784.5</v>
      </c>
      <c r="V73" s="42" t="s">
        <v>57</v>
      </c>
      <c r="W73" s="33">
        <v>64523</v>
      </c>
      <c r="X73" s="33"/>
    </row>
    <row r="74" spans="1:24" x14ac:dyDescent="0.2">
      <c r="A74" s="41">
        <v>66</v>
      </c>
      <c r="B74" s="41">
        <v>97367</v>
      </c>
      <c r="C74" s="41"/>
      <c r="D74" s="42" t="s">
        <v>125</v>
      </c>
      <c r="E74" s="43" t="s">
        <v>31</v>
      </c>
      <c r="F74" s="44"/>
      <c r="G74" s="41" t="s">
        <v>41</v>
      </c>
      <c r="H74" s="45"/>
      <c r="I74" s="45"/>
      <c r="J74" s="45"/>
      <c r="K74" s="45"/>
      <c r="L74" s="45"/>
      <c r="M74" s="45"/>
      <c r="N74" s="45"/>
      <c r="O74" s="45">
        <v>500044.22</v>
      </c>
      <c r="P74" s="45"/>
      <c r="Q74" s="45"/>
      <c r="R74" s="45"/>
      <c r="S74" s="45"/>
      <c r="T74" s="45">
        <f>O74</f>
        <v>500044.22</v>
      </c>
      <c r="U74" s="46">
        <v>1025.7317333333333</v>
      </c>
      <c r="V74" s="42" t="s">
        <v>42</v>
      </c>
      <c r="W74" s="33">
        <v>64523</v>
      </c>
      <c r="X74" s="33"/>
    </row>
    <row r="75" spans="1:24" ht="24" x14ac:dyDescent="0.2">
      <c r="A75" s="41">
        <v>67</v>
      </c>
      <c r="B75" s="41" t="s">
        <v>126</v>
      </c>
      <c r="C75" s="41"/>
      <c r="D75" s="42" t="s">
        <v>127</v>
      </c>
      <c r="E75" s="43" t="s">
        <v>50</v>
      </c>
      <c r="F75" s="44"/>
      <c r="G75" s="41" t="s">
        <v>60</v>
      </c>
      <c r="H75" s="45"/>
      <c r="I75" s="45"/>
      <c r="J75" s="45"/>
      <c r="K75" s="45"/>
      <c r="L75" s="45"/>
      <c r="M75" s="45"/>
      <c r="N75" s="45"/>
      <c r="O75" s="45">
        <v>894813.69</v>
      </c>
      <c r="P75" s="45"/>
      <c r="Q75" s="45"/>
      <c r="R75" s="45"/>
      <c r="S75" s="45"/>
      <c r="T75" s="45">
        <v>894813.69</v>
      </c>
      <c r="U75" s="46">
        <f>48*4</f>
        <v>192</v>
      </c>
      <c r="V75" s="42" t="s">
        <v>42</v>
      </c>
      <c r="W75" s="33">
        <v>240</v>
      </c>
      <c r="X75" s="33"/>
    </row>
    <row r="76" spans="1:24" ht="24" x14ac:dyDescent="0.2">
      <c r="A76" s="41">
        <v>68</v>
      </c>
      <c r="B76" s="41">
        <v>97368</v>
      </c>
      <c r="C76" s="41"/>
      <c r="D76" s="42" t="s">
        <v>128</v>
      </c>
      <c r="E76" s="43" t="s">
        <v>129</v>
      </c>
      <c r="F76" s="44"/>
      <c r="G76" s="41" t="s">
        <v>55</v>
      </c>
      <c r="H76" s="45">
        <v>45425.51</v>
      </c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>
        <f t="shared" ref="T76:T84" si="4">+H76</f>
        <v>45425.51</v>
      </c>
      <c r="U76" s="46">
        <v>65</v>
      </c>
      <c r="V76" s="42" t="s">
        <v>51</v>
      </c>
      <c r="W76" s="33">
        <v>52</v>
      </c>
      <c r="X76" s="33"/>
    </row>
    <row r="77" spans="1:24" ht="24" x14ac:dyDescent="0.2">
      <c r="A77" s="41">
        <v>69</v>
      </c>
      <c r="B77" s="41">
        <v>97369</v>
      </c>
      <c r="C77" s="41"/>
      <c r="D77" s="42" t="s">
        <v>130</v>
      </c>
      <c r="E77" s="43" t="s">
        <v>131</v>
      </c>
      <c r="F77" s="44"/>
      <c r="G77" s="41" t="s">
        <v>55</v>
      </c>
      <c r="H77" s="56">
        <v>17567.91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>
        <f t="shared" si="4"/>
        <v>17567.91</v>
      </c>
      <c r="U77" s="46">
        <v>59</v>
      </c>
      <c r="V77" s="42" t="s">
        <v>51</v>
      </c>
      <c r="W77" s="33">
        <v>36</v>
      </c>
      <c r="X77" s="33"/>
    </row>
    <row r="78" spans="1:24" ht="24" x14ac:dyDescent="0.2">
      <c r="A78" s="41">
        <v>70</v>
      </c>
      <c r="B78" s="41">
        <v>97370</v>
      </c>
      <c r="C78" s="41"/>
      <c r="D78" s="42" t="s">
        <v>132</v>
      </c>
      <c r="E78" s="43" t="s">
        <v>133</v>
      </c>
      <c r="F78" s="44"/>
      <c r="G78" s="41" t="s">
        <v>55</v>
      </c>
      <c r="H78" s="45">
        <v>9286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>
        <f t="shared" si="4"/>
        <v>9286</v>
      </c>
      <c r="U78" s="46">
        <v>38</v>
      </c>
      <c r="V78" s="42" t="s">
        <v>51</v>
      </c>
      <c r="W78" s="33">
        <v>21</v>
      </c>
      <c r="X78" s="33"/>
    </row>
    <row r="79" spans="1:24" ht="24" x14ac:dyDescent="0.2">
      <c r="A79" s="41">
        <v>71</v>
      </c>
      <c r="B79" s="41">
        <v>97371</v>
      </c>
      <c r="C79" s="41"/>
      <c r="D79" s="42" t="s">
        <v>134</v>
      </c>
      <c r="E79" s="43" t="s">
        <v>50</v>
      </c>
      <c r="F79" s="44"/>
      <c r="G79" s="41" t="s">
        <v>55</v>
      </c>
      <c r="H79" s="45">
        <v>48129.33</v>
      </c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>
        <f t="shared" si="4"/>
        <v>48129.33</v>
      </c>
      <c r="U79" s="46">
        <v>163</v>
      </c>
      <c r="V79" s="42" t="s">
        <v>51</v>
      </c>
      <c r="W79" s="33">
        <v>17</v>
      </c>
      <c r="X79" s="33"/>
    </row>
    <row r="80" spans="1:24" ht="24" x14ac:dyDescent="0.2">
      <c r="A80" s="41">
        <v>72</v>
      </c>
      <c r="B80" s="41">
        <v>97372</v>
      </c>
      <c r="C80" s="41"/>
      <c r="D80" s="42" t="s">
        <v>135</v>
      </c>
      <c r="E80" s="43" t="s">
        <v>136</v>
      </c>
      <c r="F80" s="44"/>
      <c r="G80" s="41" t="s">
        <v>55</v>
      </c>
      <c r="H80" s="45">
        <v>22979.58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>
        <f t="shared" si="4"/>
        <v>22979.58</v>
      </c>
      <c r="U80" s="46">
        <v>77</v>
      </c>
      <c r="V80" s="42" t="s">
        <v>51</v>
      </c>
      <c r="W80" s="33">
        <v>13</v>
      </c>
      <c r="X80" s="33"/>
    </row>
    <row r="81" spans="1:24" ht="24" x14ac:dyDescent="0.2">
      <c r="A81" s="41">
        <v>73</v>
      </c>
      <c r="B81" s="41">
        <v>97373</v>
      </c>
      <c r="C81" s="41"/>
      <c r="D81" s="42" t="s">
        <v>137</v>
      </c>
      <c r="E81" s="43" t="s">
        <v>136</v>
      </c>
      <c r="F81" s="44"/>
      <c r="G81" s="41" t="s">
        <v>55</v>
      </c>
      <c r="H81" s="45">
        <v>119789.88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>
        <f t="shared" si="4"/>
        <v>119789.88</v>
      </c>
      <c r="U81" s="46">
        <v>155</v>
      </c>
      <c r="V81" s="42" t="s">
        <v>51</v>
      </c>
      <c r="W81" s="33">
        <v>62</v>
      </c>
      <c r="X81" s="33"/>
    </row>
    <row r="82" spans="1:24" ht="24" x14ac:dyDescent="0.2">
      <c r="A82" s="41">
        <v>74</v>
      </c>
      <c r="B82" s="41">
        <v>97374</v>
      </c>
      <c r="C82" s="41"/>
      <c r="D82" s="42" t="s">
        <v>138</v>
      </c>
      <c r="E82" s="43" t="s">
        <v>139</v>
      </c>
      <c r="F82" s="44"/>
      <c r="G82" s="41" t="s">
        <v>55</v>
      </c>
      <c r="H82" s="45">
        <v>19470.310000000001</v>
      </c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>
        <f t="shared" si="4"/>
        <v>19470.310000000001</v>
      </c>
      <c r="U82" s="46">
        <v>65</v>
      </c>
      <c r="V82" s="42"/>
      <c r="W82" s="33">
        <v>15</v>
      </c>
      <c r="X82" s="33"/>
    </row>
    <row r="83" spans="1:24" ht="24" x14ac:dyDescent="0.2">
      <c r="A83" s="41">
        <v>75</v>
      </c>
      <c r="B83" s="41">
        <v>97375</v>
      </c>
      <c r="C83" s="41"/>
      <c r="D83" s="42" t="s">
        <v>140</v>
      </c>
      <c r="E83" s="43" t="s">
        <v>139</v>
      </c>
      <c r="F83" s="44"/>
      <c r="G83" s="41" t="s">
        <v>55</v>
      </c>
      <c r="H83" s="45">
        <v>280390.56</v>
      </c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>
        <f t="shared" si="4"/>
        <v>280390.56</v>
      </c>
      <c r="U83" s="46">
        <f>385+447</f>
        <v>832</v>
      </c>
      <c r="V83" s="42" t="s">
        <v>51</v>
      </c>
      <c r="W83" s="33">
        <v>13</v>
      </c>
      <c r="X83" s="33"/>
    </row>
    <row r="84" spans="1:24" ht="24" x14ac:dyDescent="0.2">
      <c r="A84" s="41">
        <v>76</v>
      </c>
      <c r="B84" s="41">
        <v>97376</v>
      </c>
      <c r="C84" s="41"/>
      <c r="D84" s="42" t="s">
        <v>141</v>
      </c>
      <c r="E84" s="43" t="s">
        <v>139</v>
      </c>
      <c r="F84" s="44"/>
      <c r="G84" s="41" t="s">
        <v>55</v>
      </c>
      <c r="H84" s="45">
        <v>38478.839999999997</v>
      </c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>
        <f t="shared" si="4"/>
        <v>38478.839999999997</v>
      </c>
      <c r="U84" s="46">
        <v>130</v>
      </c>
      <c r="V84" s="42" t="s">
        <v>51</v>
      </c>
      <c r="W84" s="33"/>
      <c r="X84" s="33"/>
    </row>
    <row r="85" spans="1:24" ht="96" x14ac:dyDescent="0.2">
      <c r="A85" s="41">
        <v>77</v>
      </c>
      <c r="B85" s="41">
        <v>97377</v>
      </c>
      <c r="C85" s="41"/>
      <c r="D85" s="42" t="s">
        <v>142</v>
      </c>
      <c r="E85" s="43" t="s">
        <v>31</v>
      </c>
      <c r="F85" s="44"/>
      <c r="G85" s="41" t="s">
        <v>104</v>
      </c>
      <c r="H85" s="45">
        <v>120329.60000000001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>
        <f t="shared" ref="T85:T106" si="5">SUM(H85:S85)</f>
        <v>120329.60000000001</v>
      </c>
      <c r="U85" s="46">
        <v>4</v>
      </c>
      <c r="V85" s="42" t="s">
        <v>105</v>
      </c>
      <c r="W85" s="33">
        <v>64523</v>
      </c>
      <c r="X85" s="33"/>
    </row>
    <row r="86" spans="1:24" ht="24" x14ac:dyDescent="0.2">
      <c r="A86" s="41">
        <v>78</v>
      </c>
      <c r="B86" s="41">
        <v>97378</v>
      </c>
      <c r="C86" s="41"/>
      <c r="D86" s="42" t="s">
        <v>143</v>
      </c>
      <c r="E86" s="43" t="s">
        <v>31</v>
      </c>
      <c r="F86" s="44"/>
      <c r="G86" s="41" t="s">
        <v>104</v>
      </c>
      <c r="H86" s="45">
        <v>360489.05</v>
      </c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>
        <f t="shared" si="5"/>
        <v>360489.05</v>
      </c>
      <c r="U86" s="46">
        <v>10</v>
      </c>
      <c r="V86" s="42" t="s">
        <v>105</v>
      </c>
      <c r="W86" s="33">
        <v>63457</v>
      </c>
      <c r="X86" s="33"/>
    </row>
    <row r="87" spans="1:24" ht="48" x14ac:dyDescent="0.2">
      <c r="A87" s="41">
        <v>79</v>
      </c>
      <c r="B87" s="41">
        <v>97379</v>
      </c>
      <c r="C87" s="41"/>
      <c r="D87" s="42" t="s">
        <v>144</v>
      </c>
      <c r="E87" s="43" t="s">
        <v>31</v>
      </c>
      <c r="F87" s="44" t="s">
        <v>45</v>
      </c>
      <c r="G87" s="41" t="s">
        <v>60</v>
      </c>
      <c r="H87" s="45">
        <v>2083595.88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>
        <f t="shared" si="5"/>
        <v>2083595.88</v>
      </c>
      <c r="U87" s="46">
        <f>48*4</f>
        <v>192</v>
      </c>
      <c r="V87" s="42" t="s">
        <v>42</v>
      </c>
      <c r="W87" s="33">
        <v>150</v>
      </c>
      <c r="X87" s="33"/>
    </row>
    <row r="88" spans="1:24" ht="36" x14ac:dyDescent="0.2">
      <c r="A88" s="41">
        <v>80</v>
      </c>
      <c r="B88" s="41">
        <v>97380</v>
      </c>
      <c r="C88" s="41"/>
      <c r="D88" s="42" t="s">
        <v>145</v>
      </c>
      <c r="E88" s="43" t="s">
        <v>31</v>
      </c>
      <c r="F88" s="44">
        <f>ROUND(H88*0.03,2)</f>
        <v>18894.189999999999</v>
      </c>
      <c r="G88" s="41" t="s">
        <v>36</v>
      </c>
      <c r="H88" s="45">
        <v>629806.43999999994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>
        <f t="shared" si="5"/>
        <v>629806.43999999994</v>
      </c>
      <c r="U88" s="46">
        <f>H88/890</f>
        <v>707.64768539325837</v>
      </c>
      <c r="V88" s="42" t="s">
        <v>51</v>
      </c>
      <c r="W88" s="33">
        <v>63457</v>
      </c>
      <c r="X88" s="33"/>
    </row>
    <row r="89" spans="1:24" ht="24" x14ac:dyDescent="0.2">
      <c r="A89" s="41">
        <v>81</v>
      </c>
      <c r="B89" s="41">
        <v>97381</v>
      </c>
      <c r="C89" s="41"/>
      <c r="D89" s="42" t="s">
        <v>146</v>
      </c>
      <c r="E89" s="43" t="s">
        <v>31</v>
      </c>
      <c r="F89" s="44">
        <f>ROUND(I89*0.03,2)</f>
        <v>269561.53999999998</v>
      </c>
      <c r="G89" s="41" t="s">
        <v>69</v>
      </c>
      <c r="H89" s="45"/>
      <c r="I89" s="45">
        <v>8985384.8100000005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>
        <f t="shared" si="5"/>
        <v>8985384.8100000005</v>
      </c>
      <c r="U89" s="46">
        <v>963.9</v>
      </c>
      <c r="V89" s="42" t="s">
        <v>42</v>
      </c>
      <c r="W89" s="33">
        <v>63457</v>
      </c>
      <c r="X89" s="33"/>
    </row>
    <row r="90" spans="1:24" ht="36" x14ac:dyDescent="0.2">
      <c r="A90" s="41">
        <v>82</v>
      </c>
      <c r="B90" s="41">
        <v>97382</v>
      </c>
      <c r="C90" s="41"/>
      <c r="D90" s="42" t="s">
        <v>147</v>
      </c>
      <c r="E90" s="43" t="s">
        <v>31</v>
      </c>
      <c r="F90" s="44"/>
      <c r="G90" s="41" t="s">
        <v>65</v>
      </c>
      <c r="H90" s="45"/>
      <c r="I90" s="45">
        <v>2477922.23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>
        <f t="shared" si="5"/>
        <v>2477922.23</v>
      </c>
      <c r="U90" s="46">
        <v>1680</v>
      </c>
      <c r="V90" s="42" t="s">
        <v>42</v>
      </c>
      <c r="W90" s="33">
        <v>16524</v>
      </c>
      <c r="X90" s="33"/>
    </row>
    <row r="91" spans="1:24" ht="48" x14ac:dyDescent="0.2">
      <c r="A91" s="41">
        <v>83</v>
      </c>
      <c r="B91" s="41">
        <v>97383</v>
      </c>
      <c r="C91" s="41">
        <v>20161630</v>
      </c>
      <c r="D91" s="42" t="s">
        <v>148</v>
      </c>
      <c r="E91" s="43" t="s">
        <v>63</v>
      </c>
      <c r="F91" s="44">
        <f>ROUND(H91*0.03,2)</f>
        <v>0</v>
      </c>
      <c r="G91" s="41" t="s">
        <v>65</v>
      </c>
      <c r="H91" s="45"/>
      <c r="I91" s="45"/>
      <c r="J91" s="45"/>
      <c r="K91" s="45"/>
      <c r="L91" s="45"/>
      <c r="M91" s="45">
        <v>2181439.4</v>
      </c>
      <c r="N91" s="45"/>
      <c r="O91" s="45"/>
      <c r="P91" s="45"/>
      <c r="Q91" s="45"/>
      <c r="R91" s="45"/>
      <c r="S91" s="45"/>
      <c r="T91" s="45">
        <f t="shared" si="5"/>
        <v>2181439.4</v>
      </c>
      <c r="U91" s="57">
        <f>2400+424</f>
        <v>2824</v>
      </c>
      <c r="V91" s="58" t="s">
        <v>42</v>
      </c>
      <c r="W91" s="33">
        <v>16524</v>
      </c>
      <c r="X91" s="59"/>
    </row>
    <row r="92" spans="1:24" ht="48" x14ac:dyDescent="0.2">
      <c r="A92" s="41">
        <v>84</v>
      </c>
      <c r="B92" s="41">
        <v>97384</v>
      </c>
      <c r="C92" s="41">
        <v>20161618</v>
      </c>
      <c r="D92" s="42" t="s">
        <v>149</v>
      </c>
      <c r="E92" s="43" t="s">
        <v>63</v>
      </c>
      <c r="F92" s="44">
        <f>ROUND(H92*0.03,2)</f>
        <v>0</v>
      </c>
      <c r="G92" s="41" t="s">
        <v>65</v>
      </c>
      <c r="H92" s="45"/>
      <c r="I92" s="45"/>
      <c r="J92" s="45"/>
      <c r="K92" s="45"/>
      <c r="L92" s="45"/>
      <c r="M92" s="45"/>
      <c r="N92" s="45">
        <v>1430711.42</v>
      </c>
      <c r="O92" s="45"/>
      <c r="P92" s="45"/>
      <c r="Q92" s="45"/>
      <c r="R92" s="45"/>
      <c r="S92" s="45"/>
      <c r="T92" s="45">
        <f t="shared" si="5"/>
        <v>1430711.42</v>
      </c>
      <c r="U92" s="46">
        <f>338+1172</f>
        <v>1510</v>
      </c>
      <c r="V92" s="42" t="s">
        <v>42</v>
      </c>
      <c r="W92" s="33">
        <v>16524</v>
      </c>
      <c r="X92" s="33"/>
    </row>
    <row r="93" spans="1:24" ht="36" x14ac:dyDescent="0.2">
      <c r="A93" s="41">
        <v>85</v>
      </c>
      <c r="B93" s="41">
        <v>97385</v>
      </c>
      <c r="C93" s="41">
        <v>20161623</v>
      </c>
      <c r="D93" s="42" t="s">
        <v>150</v>
      </c>
      <c r="E93" s="43" t="s">
        <v>63</v>
      </c>
      <c r="F93" s="44">
        <f>ROUND(H93*0.03,2)</f>
        <v>0</v>
      </c>
      <c r="G93" s="41" t="s">
        <v>65</v>
      </c>
      <c r="H93" s="45"/>
      <c r="I93" s="45"/>
      <c r="J93" s="45"/>
      <c r="K93" s="45"/>
      <c r="L93" s="45"/>
      <c r="M93" s="45">
        <v>333922.03000000003</v>
      </c>
      <c r="N93" s="45"/>
      <c r="O93" s="45"/>
      <c r="P93" s="45"/>
      <c r="Q93" s="45"/>
      <c r="R93" s="45"/>
      <c r="S93" s="45"/>
      <c r="T93" s="45">
        <f t="shared" si="5"/>
        <v>333922.03000000003</v>
      </c>
      <c r="U93" s="46">
        <v>710</v>
      </c>
      <c r="V93" s="42" t="s">
        <v>42</v>
      </c>
      <c r="W93" s="33">
        <v>16524</v>
      </c>
      <c r="X93" s="33"/>
    </row>
    <row r="94" spans="1:24" ht="48" x14ac:dyDescent="0.2">
      <c r="A94" s="41">
        <v>86</v>
      </c>
      <c r="B94" s="41">
        <v>97386</v>
      </c>
      <c r="C94" s="41">
        <v>20161629</v>
      </c>
      <c r="D94" s="42" t="s">
        <v>151</v>
      </c>
      <c r="E94" s="43" t="s">
        <v>63</v>
      </c>
      <c r="F94" s="44">
        <f>ROUND(H94*0.03,2)</f>
        <v>0</v>
      </c>
      <c r="G94" s="41" t="s">
        <v>65</v>
      </c>
      <c r="H94" s="45"/>
      <c r="I94" s="45"/>
      <c r="J94" s="45"/>
      <c r="K94" s="45"/>
      <c r="L94" s="45"/>
      <c r="M94" s="45">
        <v>549424.81999999995</v>
      </c>
      <c r="N94" s="45"/>
      <c r="O94" s="45"/>
      <c r="P94" s="45"/>
      <c r="Q94" s="45"/>
      <c r="R94" s="45"/>
      <c r="S94" s="45"/>
      <c r="T94" s="45">
        <f t="shared" si="5"/>
        <v>549424.81999999995</v>
      </c>
      <c r="U94" s="46">
        <v>580</v>
      </c>
      <c r="V94" s="42" t="s">
        <v>42</v>
      </c>
      <c r="W94" s="33">
        <v>16524</v>
      </c>
      <c r="X94" s="33"/>
    </row>
    <row r="95" spans="1:24" ht="36" x14ac:dyDescent="0.2">
      <c r="A95" s="41">
        <v>87</v>
      </c>
      <c r="B95" s="41">
        <v>97387</v>
      </c>
      <c r="C95" s="41">
        <v>20161619</v>
      </c>
      <c r="D95" s="42" t="s">
        <v>152</v>
      </c>
      <c r="E95" s="43" t="s">
        <v>153</v>
      </c>
      <c r="F95" s="44" t="s">
        <v>45</v>
      </c>
      <c r="G95" s="41" t="s">
        <v>60</v>
      </c>
      <c r="H95" s="45"/>
      <c r="I95" s="45"/>
      <c r="J95" s="45"/>
      <c r="K95" s="45"/>
      <c r="L95" s="45"/>
      <c r="M95" s="45"/>
      <c r="N95" s="45">
        <v>849150</v>
      </c>
      <c r="O95" s="45"/>
      <c r="P95" s="45"/>
      <c r="Q95" s="45"/>
      <c r="R95" s="45"/>
      <c r="S95" s="45"/>
      <c r="T95" s="45">
        <f t="shared" si="5"/>
        <v>849150</v>
      </c>
      <c r="U95" s="46">
        <v>300</v>
      </c>
      <c r="V95" s="42" t="s">
        <v>42</v>
      </c>
      <c r="W95" s="33">
        <v>201</v>
      </c>
      <c r="X95" s="33"/>
    </row>
    <row r="96" spans="1:24" ht="36" x14ac:dyDescent="0.2">
      <c r="A96" s="41">
        <v>88</v>
      </c>
      <c r="B96" s="41">
        <v>97388</v>
      </c>
      <c r="C96" s="41">
        <v>20161612</v>
      </c>
      <c r="D96" s="42" t="s">
        <v>154</v>
      </c>
      <c r="E96" s="43" t="s">
        <v>63</v>
      </c>
      <c r="F96" s="44" t="s">
        <v>45</v>
      </c>
      <c r="G96" s="41" t="s">
        <v>60</v>
      </c>
      <c r="H96" s="45"/>
      <c r="I96" s="45"/>
      <c r="J96" s="45"/>
      <c r="K96" s="45"/>
      <c r="L96" s="45"/>
      <c r="M96" s="45"/>
      <c r="N96" s="45">
        <v>1148850</v>
      </c>
      <c r="O96" s="45"/>
      <c r="P96" s="45"/>
      <c r="Q96" s="45"/>
      <c r="R96" s="45"/>
      <c r="S96" s="45"/>
      <c r="T96" s="45">
        <f t="shared" si="5"/>
        <v>1148850</v>
      </c>
      <c r="U96" s="46">
        <v>600</v>
      </c>
      <c r="V96" s="42" t="s">
        <v>42</v>
      </c>
      <c r="W96" s="33">
        <v>387</v>
      </c>
      <c r="X96" s="33"/>
    </row>
    <row r="97" spans="1:24" x14ac:dyDescent="0.2">
      <c r="A97" s="41">
        <v>89</v>
      </c>
      <c r="B97" s="41">
        <v>97389</v>
      </c>
      <c r="C97" s="41"/>
      <c r="D97" s="42" t="s">
        <v>155</v>
      </c>
      <c r="E97" s="43" t="s">
        <v>31</v>
      </c>
      <c r="F97" s="44"/>
      <c r="G97" s="41" t="s">
        <v>41</v>
      </c>
      <c r="H97" s="45"/>
      <c r="I97" s="45"/>
      <c r="J97" s="45"/>
      <c r="K97" s="45"/>
      <c r="L97" s="45"/>
      <c r="M97" s="45"/>
      <c r="N97" s="45"/>
      <c r="O97" s="45">
        <v>499976</v>
      </c>
      <c r="P97" s="45"/>
      <c r="Q97" s="45"/>
      <c r="R97" s="45"/>
      <c r="S97" s="45"/>
      <c r="T97" s="45">
        <f t="shared" si="5"/>
        <v>499976</v>
      </c>
      <c r="U97" s="46">
        <f>T97/3250/0.15</f>
        <v>1025.5917948717949</v>
      </c>
      <c r="V97" s="42" t="s">
        <v>42</v>
      </c>
      <c r="W97" s="33">
        <v>63457</v>
      </c>
      <c r="X97" s="33"/>
    </row>
    <row r="98" spans="1:24" ht="36" x14ac:dyDescent="0.2">
      <c r="A98" s="41">
        <v>90</v>
      </c>
      <c r="B98" s="41">
        <v>97390</v>
      </c>
      <c r="C98" s="41"/>
      <c r="D98" s="42" t="s">
        <v>156</v>
      </c>
      <c r="E98" s="43" t="s">
        <v>63</v>
      </c>
      <c r="F98" s="44"/>
      <c r="G98" s="41" t="s">
        <v>104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>
        <v>20584.23</v>
      </c>
      <c r="S98" s="45"/>
      <c r="T98" s="45">
        <f t="shared" si="5"/>
        <v>20584.23</v>
      </c>
      <c r="U98" s="46">
        <v>1</v>
      </c>
      <c r="V98" s="42" t="s">
        <v>105</v>
      </c>
      <c r="W98" s="33">
        <v>320</v>
      </c>
      <c r="X98" s="33"/>
    </row>
    <row r="99" spans="1:24" ht="36" x14ac:dyDescent="0.2">
      <c r="A99" s="41">
        <v>91</v>
      </c>
      <c r="B99" s="41">
        <v>97391</v>
      </c>
      <c r="C99" s="41"/>
      <c r="D99" s="42" t="s">
        <v>157</v>
      </c>
      <c r="E99" s="43" t="s">
        <v>63</v>
      </c>
      <c r="F99" s="44"/>
      <c r="G99" s="41" t="s">
        <v>55</v>
      </c>
      <c r="H99" s="45">
        <v>37360.54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>
        <f t="shared" si="5"/>
        <v>37360.54</v>
      </c>
      <c r="U99" s="46">
        <v>254</v>
      </c>
      <c r="V99" s="42" t="s">
        <v>51</v>
      </c>
      <c r="W99" s="33">
        <v>12</v>
      </c>
      <c r="X99" s="33"/>
    </row>
    <row r="100" spans="1:24" ht="24" x14ac:dyDescent="0.2">
      <c r="A100" s="41">
        <v>92</v>
      </c>
      <c r="B100" s="41">
        <v>97392</v>
      </c>
      <c r="C100" s="41"/>
      <c r="D100" s="42" t="s">
        <v>158</v>
      </c>
      <c r="E100" s="43" t="s">
        <v>31</v>
      </c>
      <c r="F100" s="44"/>
      <c r="G100" s="41" t="s">
        <v>41</v>
      </c>
      <c r="H100" s="45"/>
      <c r="I100" s="45">
        <v>1706894.86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>
        <f t="shared" si="5"/>
        <v>1706894.86</v>
      </c>
      <c r="U100" s="46">
        <v>2611.85</v>
      </c>
      <c r="V100" s="42" t="s">
        <v>51</v>
      </c>
      <c r="W100" s="33">
        <v>63457</v>
      </c>
      <c r="X100" s="33"/>
    </row>
    <row r="101" spans="1:24" ht="36" x14ac:dyDescent="0.2">
      <c r="A101" s="41">
        <v>93</v>
      </c>
      <c r="B101" s="41">
        <v>97393</v>
      </c>
      <c r="C101" s="41"/>
      <c r="D101" s="42" t="s">
        <v>159</v>
      </c>
      <c r="E101" s="43" t="s">
        <v>31</v>
      </c>
      <c r="F101" s="44"/>
      <c r="G101" s="41" t="s">
        <v>104</v>
      </c>
      <c r="H101" s="45"/>
      <c r="I101" s="45">
        <v>269561.53999999998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>
        <f t="shared" si="5"/>
        <v>269561.53999999998</v>
      </c>
      <c r="U101" s="46">
        <v>1</v>
      </c>
      <c r="V101" s="42" t="s">
        <v>105</v>
      </c>
      <c r="W101" s="33">
        <v>63457</v>
      </c>
      <c r="X101" s="33"/>
    </row>
    <row r="102" spans="1:24" ht="48" x14ac:dyDescent="0.2">
      <c r="A102" s="41">
        <v>94</v>
      </c>
      <c r="B102" s="41">
        <v>97394</v>
      </c>
      <c r="C102" s="41">
        <v>20161499</v>
      </c>
      <c r="D102" s="42" t="s">
        <v>160</v>
      </c>
      <c r="E102" s="43" t="s">
        <v>161</v>
      </c>
      <c r="F102" s="44"/>
      <c r="G102" s="41" t="s">
        <v>65</v>
      </c>
      <c r="H102" s="45"/>
      <c r="I102" s="45"/>
      <c r="J102" s="45"/>
      <c r="K102" s="45"/>
      <c r="L102" s="45"/>
      <c r="M102" s="45">
        <v>9988899.0600000005</v>
      </c>
      <c r="N102" s="45"/>
      <c r="O102" s="45"/>
      <c r="P102" s="45"/>
      <c r="Q102" s="45"/>
      <c r="R102" s="45"/>
      <c r="S102" s="45"/>
      <c r="T102" s="45">
        <f t="shared" si="5"/>
        <v>9988899.0600000005</v>
      </c>
      <c r="U102" s="46">
        <f>1800+5400</f>
        <v>7200</v>
      </c>
      <c r="V102" s="42" t="s">
        <v>42</v>
      </c>
      <c r="W102" s="33">
        <v>320</v>
      </c>
      <c r="X102" s="33"/>
    </row>
    <row r="103" spans="1:24" x14ac:dyDescent="0.2">
      <c r="A103" s="41">
        <v>95</v>
      </c>
      <c r="B103" s="41">
        <v>97395</v>
      </c>
      <c r="C103" s="41"/>
      <c r="D103" s="42" t="s">
        <v>162</v>
      </c>
      <c r="E103" s="43" t="s">
        <v>31</v>
      </c>
      <c r="F103" s="44"/>
      <c r="G103" s="41" t="s">
        <v>41</v>
      </c>
      <c r="H103" s="45"/>
      <c r="I103" s="45"/>
      <c r="J103" s="45"/>
      <c r="K103" s="45"/>
      <c r="L103" s="45"/>
      <c r="M103" s="45"/>
      <c r="N103" s="45"/>
      <c r="O103" s="45">
        <v>344737.07</v>
      </c>
      <c r="P103" s="45"/>
      <c r="Q103" s="45"/>
      <c r="R103" s="45"/>
      <c r="S103" s="45"/>
      <c r="T103" s="45">
        <f t="shared" si="5"/>
        <v>344737.07</v>
      </c>
      <c r="U103" s="46">
        <f>T103/3250/0.15</f>
        <v>707.15296410256417</v>
      </c>
      <c r="V103" s="42" t="s">
        <v>42</v>
      </c>
      <c r="W103" s="33">
        <v>63457</v>
      </c>
      <c r="X103" s="33"/>
    </row>
    <row r="104" spans="1:24" ht="48" x14ac:dyDescent="0.2">
      <c r="A104" s="41">
        <v>96</v>
      </c>
      <c r="B104" s="41">
        <v>97396</v>
      </c>
      <c r="C104" s="41"/>
      <c r="D104" s="42" t="s">
        <v>163</v>
      </c>
      <c r="E104" s="43" t="s">
        <v>136</v>
      </c>
      <c r="F104" s="44"/>
      <c r="G104" s="41" t="s">
        <v>104</v>
      </c>
      <c r="H104" s="45"/>
      <c r="I104" s="45">
        <v>39081.410000000003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>
        <f t="shared" si="5"/>
        <v>39081.410000000003</v>
      </c>
      <c r="U104" s="46">
        <v>1</v>
      </c>
      <c r="V104" s="42" t="s">
        <v>105</v>
      </c>
      <c r="W104" s="33">
        <v>1820</v>
      </c>
      <c r="X104" s="33"/>
    </row>
    <row r="105" spans="1:24" ht="24" x14ac:dyDescent="0.2">
      <c r="A105" s="41">
        <v>97</v>
      </c>
      <c r="B105" s="41">
        <v>97398</v>
      </c>
      <c r="C105" s="41"/>
      <c r="D105" s="42" t="s">
        <v>164</v>
      </c>
      <c r="E105" s="43" t="s">
        <v>31</v>
      </c>
      <c r="F105" s="44"/>
      <c r="G105" s="41" t="s">
        <v>41</v>
      </c>
      <c r="H105" s="45"/>
      <c r="I105" s="45">
        <v>502481.07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>
        <f t="shared" si="5"/>
        <v>502481.07</v>
      </c>
      <c r="U105" s="46">
        <v>14</v>
      </c>
      <c r="V105" s="42" t="s">
        <v>165</v>
      </c>
      <c r="W105" s="33">
        <v>63457</v>
      </c>
      <c r="X105" s="33"/>
    </row>
    <row r="106" spans="1:24" ht="36" x14ac:dyDescent="0.2">
      <c r="A106" s="41">
        <v>98</v>
      </c>
      <c r="B106" s="41">
        <v>97399</v>
      </c>
      <c r="C106" s="41"/>
      <c r="D106" s="42" t="s">
        <v>166</v>
      </c>
      <c r="E106" s="43" t="s">
        <v>31</v>
      </c>
      <c r="F106" s="44"/>
      <c r="G106" s="41" t="s">
        <v>60</v>
      </c>
      <c r="H106" s="45"/>
      <c r="I106" s="45">
        <v>45000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>
        <f t="shared" si="5"/>
        <v>45000</v>
      </c>
      <c r="U106" s="46">
        <f>48*2</f>
        <v>96</v>
      </c>
      <c r="V106" s="42" t="s">
        <v>42</v>
      </c>
      <c r="W106" s="33">
        <v>1800</v>
      </c>
      <c r="X106" s="33"/>
    </row>
    <row r="107" spans="1:24" x14ac:dyDescent="0.2">
      <c r="A107" s="41"/>
      <c r="B107" s="41"/>
      <c r="C107" s="41"/>
      <c r="D107" s="42"/>
      <c r="E107" s="43"/>
      <c r="F107" s="44"/>
      <c r="G107" s="41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>
        <f>SUM(T9:T106)</f>
        <v>95677730.250000015</v>
      </c>
      <c r="U107" s="46"/>
      <c r="V107" s="42"/>
      <c r="W107" s="33"/>
      <c r="X107" s="33"/>
    </row>
  </sheetData>
  <autoFilter ref="E8:T107"/>
  <mergeCells count="2">
    <mergeCell ref="U7:V7"/>
    <mergeCell ref="W7:X7"/>
  </mergeCells>
  <printOptions horizontalCentered="1" verticalCentered="1"/>
  <pageMargins left="0.25" right="0.25" top="0.75" bottom="0.75" header="0.3" footer="0.3"/>
  <pageSetup scale="40" fitToHeight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</vt:lpstr>
      <vt:lpstr>ANALITICO!Área_de_impresión</vt:lpstr>
      <vt:lpstr>ANALITICO!Títulos_a_imprimir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COPLADEMUN 1</dc:creator>
  <cp:lastModifiedBy>GIANCARLO</cp:lastModifiedBy>
  <dcterms:created xsi:type="dcterms:W3CDTF">2017-03-15T17:59:02Z</dcterms:created>
  <dcterms:modified xsi:type="dcterms:W3CDTF">2017-05-04T13:56:17Z</dcterms:modified>
</cp:coreProperties>
</file>